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amesmenick/Documents/Debate/"/>
    </mc:Choice>
  </mc:AlternateContent>
  <xr:revisionPtr revIDLastSave="0" documentId="13_ncr:1_{EAAFACFC-A9AE-C345-A0C5-E6BE3DBD03AA}" xr6:coauthVersionLast="47" xr6:coauthVersionMax="47" xr10:uidLastSave="{00000000-0000-0000-0000-000000000000}"/>
  <bookViews>
    <workbookView xWindow="0" yWindow="500" windowWidth="28800" windowHeight="17500" xr2:uid="{679CE0E7-BE81-384D-81E6-3286DB6F16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9" i="1" l="1"/>
  <c r="H69" i="1"/>
  <c r="J50" i="1"/>
  <c r="K68" i="1"/>
  <c r="H68" i="1"/>
  <c r="J68" i="1" s="1"/>
  <c r="J69" i="1"/>
  <c r="Q44" i="1"/>
  <c r="N44" i="1"/>
  <c r="K44" i="1"/>
  <c r="H44" i="1"/>
  <c r="D44" i="1"/>
  <c r="H67" i="1"/>
  <c r="J67" i="1" s="1"/>
  <c r="D32" i="1"/>
  <c r="D42" i="1"/>
  <c r="H42" i="1"/>
  <c r="K42" i="1"/>
  <c r="N42" i="1"/>
  <c r="Q42" i="1"/>
  <c r="K67" i="1" s="1"/>
  <c r="T7" i="1"/>
  <c r="T8" i="1"/>
  <c r="T9" i="1"/>
  <c r="T10" i="1"/>
  <c r="T11" i="1"/>
  <c r="T12" i="1"/>
  <c r="T13" i="1"/>
  <c r="T14" i="1"/>
  <c r="T15" i="1"/>
  <c r="T16" i="1"/>
  <c r="T17" i="1"/>
  <c r="T6" i="1"/>
  <c r="Q7" i="1"/>
  <c r="Q8" i="1"/>
  <c r="Q9" i="1"/>
  <c r="Q10" i="1"/>
  <c r="Q11" i="1"/>
  <c r="Q12" i="1"/>
  <c r="Q13" i="1"/>
  <c r="Q14" i="1"/>
  <c r="Q15" i="1"/>
  <c r="Q16" i="1"/>
  <c r="Q17" i="1"/>
  <c r="N7" i="1"/>
  <c r="N8" i="1"/>
  <c r="N9" i="1"/>
  <c r="N10" i="1"/>
  <c r="N11" i="1"/>
  <c r="N12" i="1"/>
  <c r="N13" i="1"/>
  <c r="N14" i="1"/>
  <c r="N15" i="1"/>
  <c r="N16" i="1"/>
  <c r="N17" i="1"/>
  <c r="K7" i="1"/>
  <c r="K8" i="1"/>
  <c r="K9" i="1"/>
  <c r="K10" i="1"/>
  <c r="K11" i="1"/>
  <c r="K12" i="1"/>
  <c r="K13" i="1"/>
  <c r="K14" i="1"/>
  <c r="K15" i="1"/>
  <c r="K16" i="1"/>
  <c r="K17" i="1"/>
  <c r="G7" i="1"/>
  <c r="G8" i="1"/>
  <c r="G9" i="1"/>
  <c r="G10" i="1"/>
  <c r="G11" i="1"/>
  <c r="G12" i="1"/>
  <c r="G13" i="1"/>
  <c r="G14" i="1"/>
  <c r="G15" i="1"/>
  <c r="G16" i="1"/>
  <c r="G17" i="1"/>
  <c r="D7" i="1"/>
  <c r="D8" i="1"/>
  <c r="D9" i="1"/>
  <c r="D10" i="1"/>
  <c r="D11" i="1"/>
  <c r="D12" i="1"/>
  <c r="D13" i="1"/>
  <c r="D14" i="1"/>
  <c r="D15" i="1"/>
  <c r="D16" i="1"/>
  <c r="D17" i="1"/>
  <c r="W25" i="1"/>
  <c r="X25" i="1"/>
  <c r="V25" i="1"/>
  <c r="W18" i="1"/>
  <c r="X18" i="1"/>
  <c r="V18" i="1"/>
  <c r="Q33" i="1"/>
  <c r="Q34" i="1"/>
  <c r="K59" i="1" s="1"/>
  <c r="Q35" i="1"/>
  <c r="K60" i="1" s="1"/>
  <c r="Q36" i="1"/>
  <c r="K61" i="1" s="1"/>
  <c r="Q37" i="1"/>
  <c r="K62" i="1" s="1"/>
  <c r="Q38" i="1"/>
  <c r="Q39" i="1"/>
  <c r="Q40" i="1"/>
  <c r="K65" i="1" s="1"/>
  <c r="Q41" i="1"/>
  <c r="K66" i="1" s="1"/>
  <c r="N33" i="1"/>
  <c r="N34" i="1"/>
  <c r="N35" i="1"/>
  <c r="N36" i="1"/>
  <c r="N37" i="1"/>
  <c r="N38" i="1"/>
  <c r="N39" i="1"/>
  <c r="N40" i="1"/>
  <c r="N41" i="1"/>
  <c r="K33" i="1"/>
  <c r="K34" i="1"/>
  <c r="K35" i="1"/>
  <c r="K36" i="1"/>
  <c r="K37" i="1"/>
  <c r="K38" i="1"/>
  <c r="K39" i="1"/>
  <c r="K40" i="1"/>
  <c r="K41" i="1"/>
  <c r="H33" i="1"/>
  <c r="H34" i="1"/>
  <c r="H35" i="1"/>
  <c r="H36" i="1"/>
  <c r="H37" i="1"/>
  <c r="H38" i="1"/>
  <c r="H39" i="1"/>
  <c r="H40" i="1"/>
  <c r="H41" i="1"/>
  <c r="D33" i="1"/>
  <c r="D34" i="1"/>
  <c r="D35" i="1"/>
  <c r="D36" i="1"/>
  <c r="D37" i="1"/>
  <c r="D38" i="1"/>
  <c r="D39" i="1"/>
  <c r="D40" i="1"/>
  <c r="D41" i="1"/>
  <c r="H63" i="1"/>
  <c r="J63" i="1" s="1"/>
  <c r="H64" i="1"/>
  <c r="J64" i="1" s="1"/>
  <c r="H65" i="1"/>
  <c r="J65" i="1" s="1"/>
  <c r="H66" i="1"/>
  <c r="J66" i="1" s="1"/>
  <c r="H57" i="1"/>
  <c r="J57" i="1" s="1"/>
  <c r="H58" i="1"/>
  <c r="J58" i="1" s="1"/>
  <c r="K28" i="1"/>
  <c r="Q32" i="1"/>
  <c r="J49" i="1"/>
  <c r="P46" i="1"/>
  <c r="M46" i="1"/>
  <c r="J46" i="1"/>
  <c r="G28" i="1"/>
  <c r="D28" i="1"/>
  <c r="N32" i="1"/>
  <c r="K32" i="1"/>
  <c r="H32" i="1"/>
  <c r="D22" i="1"/>
  <c r="G22" i="1"/>
  <c r="K22" i="1"/>
  <c r="N22" i="1"/>
  <c r="Q22" i="1"/>
  <c r="T22" i="1"/>
  <c r="D23" i="1"/>
  <c r="G23" i="1"/>
  <c r="K23" i="1"/>
  <c r="N23" i="1"/>
  <c r="Q23" i="1"/>
  <c r="T23" i="1"/>
  <c r="D24" i="1"/>
  <c r="G24" i="1"/>
  <c r="K24" i="1"/>
  <c r="N24" i="1"/>
  <c r="Q24" i="1"/>
  <c r="T24" i="1"/>
  <c r="T21" i="1"/>
  <c r="Q21" i="1"/>
  <c r="N21" i="1"/>
  <c r="K21" i="1"/>
  <c r="G21" i="1"/>
  <c r="D21" i="1"/>
  <c r="Q6" i="1"/>
  <c r="N6" i="1"/>
  <c r="J52" i="1" s="1"/>
  <c r="K6" i="1"/>
  <c r="J51" i="1" s="1"/>
  <c r="G6" i="1"/>
  <c r="D6" i="1"/>
  <c r="H60" i="1"/>
  <c r="J60" i="1" s="1"/>
  <c r="H61" i="1"/>
  <c r="J61" i="1" s="1"/>
  <c r="H62" i="1"/>
  <c r="J62" i="1" s="1"/>
  <c r="H59" i="1"/>
  <c r="J59" i="1" s="1"/>
  <c r="J54" i="1" l="1"/>
  <c r="J70" i="1"/>
  <c r="J53" i="1"/>
  <c r="K58" i="1"/>
  <c r="J55" i="1"/>
  <c r="K64" i="1"/>
  <c r="K63" i="1"/>
  <c r="D46" i="1"/>
  <c r="G46" i="1"/>
  <c r="K57" i="1"/>
</calcChain>
</file>

<file path=xl/sharedStrings.xml><?xml version="1.0" encoding="utf-8"?>
<sst xmlns="http://schemas.openxmlformats.org/spreadsheetml/2006/main" count="193" uniqueCount="97">
  <si>
    <t>Guide to Purchasing Trophies</t>
  </si>
  <si>
    <t>Event</t>
  </si>
  <si>
    <t>Trophies</t>
  </si>
  <si>
    <t>Medals</t>
  </si>
  <si>
    <t>Some general thoughts:</t>
  </si>
  <si>
    <t>Medals for pre-octos winners</t>
  </si>
  <si>
    <t>BTW, kids really like medals.</t>
  </si>
  <si>
    <t>Medals are generic and longterm. Buy a lot with the tournament logo and use them for many years. The more you buy, the cheaper they are.</t>
  </si>
  <si>
    <t>Also, if there is weather of any sort, period, anywhere near your tournament, do not include the date. Sooner or later you will regret it.</t>
  </si>
  <si>
    <t>And if you didn't read the last sentence: NO DATES ON TROPHIES.</t>
  </si>
  <si>
    <t xml:space="preserve">Tournaments wishing to strike a measure of prestige in the community need to provide awards commensurate with their aspirations. </t>
  </si>
  <si>
    <t xml:space="preserve">Going cheap on awards is a bad idea no matter how you slice it. At some point you will have a display of your trophies. That display should impress the hell out of people. </t>
  </si>
  <si>
    <t>Breaking to</t>
  </si>
  <si>
    <t xml:space="preserve">Double octos </t>
  </si>
  <si>
    <t>Triple Octos</t>
  </si>
  <si>
    <t>Octos</t>
  </si>
  <si>
    <t>Quarters</t>
  </si>
  <si>
    <t>Semis</t>
  </si>
  <si>
    <t>Final</t>
  </si>
  <si>
    <t>It is traditional to award the top speakers in team events (Duo, PF, Policy, Parli).</t>
  </si>
  <si>
    <t>Triples</t>
  </si>
  <si>
    <t>Doubles</t>
  </si>
  <si>
    <t>Octs</t>
  </si>
  <si>
    <t>Final Debate</t>
  </si>
  <si>
    <t xml:space="preserve">Double for PF, Policy, Parli and Duo. </t>
  </si>
  <si>
    <t xml:space="preserve">Figure IEs eliminate down by paring in half. So a final has 6, semis have 12 (2 sixes), quarters have 24, octos 48. </t>
  </si>
  <si>
    <t>Final (Debate)</t>
  </si>
  <si>
    <t>Speech</t>
  </si>
  <si>
    <t>Debate</t>
  </si>
  <si>
    <t>Subtotals</t>
  </si>
  <si>
    <t>VPF</t>
  </si>
  <si>
    <t>Quarterfinalist</t>
  </si>
  <si>
    <t>Semifinalist</t>
  </si>
  <si>
    <t>Finalist</t>
  </si>
  <si>
    <t>Meds</t>
  </si>
  <si>
    <t>Trops</t>
  </si>
  <si>
    <t>One of each, 1st to 6th</t>
  </si>
  <si>
    <t>(Form at the top, explanations at the bottom)</t>
  </si>
  <si>
    <t>Notes and How To</t>
  </si>
  <si>
    <t xml:space="preserve">Here's the numbers. </t>
  </si>
  <si>
    <t>Half of any level get awards for that level.</t>
  </si>
  <si>
    <t>Congress</t>
  </si>
  <si>
    <t>Speakers</t>
  </si>
  <si>
    <t>NPF</t>
  </si>
  <si>
    <t>Other</t>
  </si>
  <si>
    <t>Gavels (if any - fill in here)</t>
  </si>
  <si>
    <t>Other (if any - fill in here)</t>
  </si>
  <si>
    <t>NLD</t>
  </si>
  <si>
    <t>OO</t>
  </si>
  <si>
    <t>Ext</t>
  </si>
  <si>
    <t>Totals</t>
  </si>
  <si>
    <t>Most trophies should be labeled simply the level. That is, an LD novice quarterfinalsit trophiy should say QUARTERFINALIST. This makes trophiies fungible over almost all divisions.</t>
  </si>
  <si>
    <t>These can be trophies, medals, something special</t>
  </si>
  <si>
    <t>It is recommended to have a few extra semis/finals trophies for speech. Sometimes they'll break more than 6 to a unit.</t>
  </si>
  <si>
    <t>JVPF</t>
  </si>
  <si>
    <t>VCX</t>
  </si>
  <si>
    <t>JVCX</t>
  </si>
  <si>
    <t>NCX</t>
  </si>
  <si>
    <t>Vparli</t>
  </si>
  <si>
    <t>JVParli</t>
  </si>
  <si>
    <t>Nparli</t>
  </si>
  <si>
    <t>VLD</t>
  </si>
  <si>
    <t>JVLD</t>
  </si>
  <si>
    <t>BQ</t>
  </si>
  <si>
    <t xml:space="preserve">DEBATE TEAMS </t>
  </si>
  <si>
    <t>(PF, CX, Parli)</t>
  </si>
  <si>
    <t>Medals or trophies for octos and above, but the better choice is trophies if you're trying to make an impression</t>
  </si>
  <si>
    <t>LD &amp; BQ</t>
  </si>
  <si>
    <t>OI</t>
  </si>
  <si>
    <t>DI</t>
  </si>
  <si>
    <t>HI</t>
  </si>
  <si>
    <t>Duo</t>
  </si>
  <si>
    <t>POT</t>
  </si>
  <si>
    <t>INFO</t>
  </si>
  <si>
    <t>SPEECH</t>
  </si>
  <si>
    <t>2 rooms of 7</t>
  </si>
  <si>
    <t>4 rooms of 7</t>
  </si>
  <si>
    <t xml:space="preserve"> room of 6</t>
  </si>
  <si>
    <t>finl</t>
  </si>
  <si>
    <t>sem</t>
  </si>
  <si>
    <t>quar</t>
  </si>
  <si>
    <t>octs</t>
  </si>
  <si>
    <t>8 rooms of 7</t>
  </si>
  <si>
    <t>16 rooms of 6</t>
  </si>
  <si>
    <t>dubs</t>
  </si>
  <si>
    <t>CONGRESS</t>
  </si>
  <si>
    <t>Speech /Cong Finalists</t>
  </si>
  <si>
    <t>Debate Spkrs (fill in here)</t>
  </si>
  <si>
    <t>10 Finalist + One of each, 1st to 6th</t>
  </si>
  <si>
    <t>(half of field)</t>
  </si>
  <si>
    <t>In Ies and Congress, usually the top 6 get numbered awards: 1st, 2nd, etc. Semis/Quarters/Octos get the same as debate (i.e., QUARTERFINALIST, SEMIFINALIST, etc.)</t>
  </si>
  <si>
    <t>Congress works mostly like everything else, except there will be 16 people in the finals. What you need is 10 Finalist trophies and 1-6 placement.</t>
  </si>
  <si>
    <t>Octafinalist</t>
  </si>
  <si>
    <t>(You might need fewer. These are the max numbers. But they're medals, so no loss having extra.)</t>
  </si>
  <si>
    <t xml:space="preserve">   (or "Octofinalist" - both are acceptable)</t>
  </si>
  <si>
    <t>DUO:</t>
  </si>
  <si>
    <t>Final Speech (See line 57 &amp; ff)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</si>
</sst>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Aptos Narrow"/>
      <family val="2"/>
      <scheme val="minor"/>
    </font>
    <font>
      <sz val="14"/>
      <color theme="1"/>
      <name val="Arial"/>
      <family val="2"/>
    </font>
    <font>
      <sz val="20"/>
      <color theme="1"/>
      <name val="Arial"/>
      <family val="2"/>
    </font>
    <font>
      <sz val="14"/>
      <color rgb="FFFF0000"/>
      <name val="Arial"/>
      <family val="2"/>
    </font>
    <font>
      <i/>
      <sz val="14"/>
      <color theme="1"/>
      <name val="Arial"/>
      <family val="2"/>
    </font>
    <font>
      <sz val="20"/>
      <color rgb="FF0070C0"/>
      <name val="Arial"/>
      <family val="2"/>
    </font>
    <font>
      <sz val="16"/>
      <color theme="1"/>
      <name val="Arial"/>
      <family val="2"/>
    </font>
    <font>
      <sz val="16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color theme="0"/>
      <name val="Arial"/>
      <family val="2"/>
    </font>
    <font>
      <sz val="14"/>
      <color rgb="FF000000"/>
      <name val="Arial"/>
      <family val="2"/>
    </font>
    <font>
      <sz val="12"/>
      <color theme="0"/>
      <name val="Aptos Narrow"/>
      <family val="2"/>
      <scheme val="minor"/>
    </font>
    <font>
      <sz val="13"/>
      <color theme="1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  <xf numFmtId="0" fontId="3" fillId="0" borderId="0" xfId="0" applyFont="1" applyProtection="1">
      <protection locked="0"/>
    </xf>
    <xf numFmtId="0" fontId="1" fillId="0" borderId="0" xfId="0" applyFont="1"/>
    <xf numFmtId="0" fontId="1" fillId="0" borderId="3" xfId="0" applyFont="1" applyBorder="1"/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4" fillId="0" borderId="0" xfId="0" applyFont="1"/>
    <xf numFmtId="0" fontId="4" fillId="0" borderId="0" xfId="0" applyFont="1" applyProtection="1">
      <protection locked="0"/>
    </xf>
    <xf numFmtId="0" fontId="8" fillId="0" borderId="0" xfId="0" applyFont="1"/>
    <xf numFmtId="0" fontId="8" fillId="0" borderId="0" xfId="0" applyFont="1" applyProtection="1">
      <protection locked="0"/>
    </xf>
    <xf numFmtId="0" fontId="4" fillId="0" borderId="0" xfId="0" applyFont="1" applyAlignment="1">
      <alignment horizontal="center"/>
    </xf>
    <xf numFmtId="0" fontId="4" fillId="0" borderId="3" xfId="0" applyFont="1" applyBorder="1"/>
    <xf numFmtId="0" fontId="3" fillId="0" borderId="3" xfId="0" applyFont="1" applyBorder="1" applyProtection="1">
      <protection locked="0"/>
    </xf>
    <xf numFmtId="0" fontId="10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1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right"/>
      <protection locked="0"/>
    </xf>
    <xf numFmtId="0" fontId="10" fillId="0" borderId="3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quotePrefix="1" applyFont="1" applyProtection="1">
      <protection locked="0"/>
    </xf>
    <xf numFmtId="0" fontId="4" fillId="0" borderId="0" xfId="0" applyFont="1" applyBorder="1"/>
    <xf numFmtId="0" fontId="13" fillId="0" borderId="0" xfId="0" applyFont="1"/>
    <xf numFmtId="0" fontId="1" fillId="0" borderId="5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AEE05-9539-1244-ADDD-214ED61DD4E9}">
  <dimension ref="A1:AP259"/>
  <sheetViews>
    <sheetView showGridLines="0" showZeros="0" tabSelected="1" workbookViewId="0">
      <selection activeCell="P13" sqref="P13"/>
    </sheetView>
  </sheetViews>
  <sheetFormatPr baseColWidth="10" defaultRowHeight="18" x14ac:dyDescent="0.2"/>
  <cols>
    <col min="1" max="1" width="13" style="1" customWidth="1"/>
    <col min="2" max="2" width="12.83203125" style="2" customWidth="1"/>
    <col min="3" max="3" width="2.83203125" style="2" customWidth="1"/>
    <col min="4" max="4" width="8.83203125" style="2" customWidth="1"/>
    <col min="5" max="5" width="8.83203125" style="1" customWidth="1"/>
    <col min="6" max="6" width="2.83203125" style="1" customWidth="1"/>
    <col min="7" max="8" width="8.83203125" style="1" customWidth="1"/>
    <col min="9" max="9" width="2.83203125" style="1" customWidth="1"/>
    <col min="10" max="10" width="12.6640625" style="1" customWidth="1"/>
    <col min="11" max="11" width="11.6640625" style="1" customWidth="1"/>
    <col min="12" max="12" width="2.83203125" style="1" customWidth="1"/>
    <col min="13" max="14" width="8.83203125" style="1" customWidth="1"/>
    <col min="15" max="15" width="2.83203125" style="1" customWidth="1"/>
    <col min="16" max="16" width="10.83203125" style="1" customWidth="1"/>
    <col min="17" max="17" width="13.5" style="1" customWidth="1"/>
    <col min="18" max="18" width="4.33203125" style="1" customWidth="1"/>
    <col min="19" max="19" width="14.5" style="1" customWidth="1"/>
    <col min="20" max="20" width="8.83203125" style="1" customWidth="1"/>
    <col min="21" max="21" width="2.83203125" style="1" customWidth="1"/>
    <col min="22" max="23" width="8.83203125" style="1" customWidth="1"/>
    <col min="24" max="24" width="11" style="1" customWidth="1"/>
    <col min="25" max="25" width="2.83203125" style="1" customWidth="1"/>
    <col min="26" max="26" width="16" style="1" customWidth="1"/>
    <col min="27" max="27" width="8.83203125" style="1" customWidth="1"/>
    <col min="28" max="28" width="3.33203125" style="1" customWidth="1"/>
    <col min="29" max="29" width="2.5" style="4" customWidth="1"/>
    <col min="30" max="30" width="15.33203125" style="1" customWidth="1"/>
    <col min="31" max="31" width="6.6640625" style="1" customWidth="1"/>
    <col min="32" max="32" width="6" style="1" customWidth="1"/>
    <col min="33" max="16384" width="10.83203125" style="1"/>
  </cols>
  <sheetData>
    <row r="1" spans="1:42" ht="25" x14ac:dyDescent="0.25">
      <c r="J1" s="13" t="s">
        <v>0</v>
      </c>
    </row>
    <row r="2" spans="1:42" x14ac:dyDescent="0.2">
      <c r="J2" s="4" t="s">
        <v>37</v>
      </c>
    </row>
    <row r="3" spans="1:42" x14ac:dyDescent="0.2">
      <c r="A3" s="10" t="s">
        <v>64</v>
      </c>
    </row>
    <row r="4" spans="1:42" x14ac:dyDescent="0.2">
      <c r="A4" s="10" t="s">
        <v>65</v>
      </c>
      <c r="B4" s="4"/>
      <c r="C4" s="4"/>
      <c r="D4" s="10" t="s">
        <v>20</v>
      </c>
      <c r="E4" s="10"/>
      <c r="F4" s="10"/>
      <c r="G4" s="10" t="s">
        <v>21</v>
      </c>
      <c r="H4" s="10"/>
      <c r="I4" s="10"/>
      <c r="J4" s="10" t="s">
        <v>22</v>
      </c>
      <c r="K4" s="10"/>
      <c r="L4" s="10"/>
      <c r="M4" s="10" t="s">
        <v>16</v>
      </c>
      <c r="N4" s="10"/>
      <c r="O4" s="10"/>
      <c r="P4" s="10" t="s">
        <v>17</v>
      </c>
      <c r="Q4" s="10"/>
      <c r="R4" s="10"/>
      <c r="S4" s="10" t="s">
        <v>23</v>
      </c>
      <c r="T4" s="10"/>
      <c r="U4" s="10"/>
      <c r="V4" s="10" t="s">
        <v>87</v>
      </c>
      <c r="W4" s="10"/>
      <c r="X4" s="10"/>
      <c r="Y4" s="4"/>
      <c r="AB4" s="4"/>
      <c r="AD4" s="4"/>
      <c r="AE4" s="4"/>
      <c r="AF4" s="4"/>
    </row>
    <row r="5" spans="1:42" x14ac:dyDescent="0.2">
      <c r="A5" s="5" t="s">
        <v>1</v>
      </c>
      <c r="B5" s="5" t="s">
        <v>12</v>
      </c>
      <c r="C5" s="1"/>
      <c r="D5" s="5" t="s">
        <v>34</v>
      </c>
      <c r="E5" s="5" t="s">
        <v>35</v>
      </c>
      <c r="G5" s="6" t="s">
        <v>34</v>
      </c>
      <c r="H5" s="7" t="s">
        <v>35</v>
      </c>
      <c r="J5" s="6" t="s">
        <v>34</v>
      </c>
      <c r="K5" s="7" t="s">
        <v>35</v>
      </c>
      <c r="M5" s="6" t="s">
        <v>34</v>
      </c>
      <c r="N5" s="7" t="s">
        <v>35</v>
      </c>
      <c r="P5" s="6" t="s">
        <v>34</v>
      </c>
      <c r="Q5" s="7" t="s">
        <v>35</v>
      </c>
      <c r="S5" s="6" t="s">
        <v>34</v>
      </c>
      <c r="T5" s="7" t="s">
        <v>35</v>
      </c>
      <c r="V5" s="6" t="s">
        <v>34</v>
      </c>
      <c r="W5" s="7" t="s">
        <v>35</v>
      </c>
      <c r="X5" s="7" t="s">
        <v>44</v>
      </c>
      <c r="AB5" s="4"/>
      <c r="AI5" s="18"/>
      <c r="AJ5" s="4"/>
      <c r="AK5" s="4"/>
      <c r="AL5" s="4"/>
      <c r="AM5" s="4"/>
      <c r="AN5" s="4"/>
      <c r="AO5" s="4"/>
      <c r="AP5" s="4"/>
    </row>
    <row r="6" spans="1:42" x14ac:dyDescent="0.2">
      <c r="A6" s="9"/>
      <c r="B6" s="9"/>
      <c r="C6" s="1"/>
      <c r="D6" s="8" t="str">
        <f>IF(B6="Triples",64,"")</f>
        <v/>
      </c>
      <c r="E6" s="8"/>
      <c r="G6" s="8" t="str">
        <f>IF(OR(B6="Triples",B6="Doubles"),32,"")</f>
        <v/>
      </c>
      <c r="H6" s="8"/>
      <c r="J6" s="8"/>
      <c r="K6" s="8" t="str">
        <f>IF(OR(B6="Triples",B6="Doubles",B6="Octs"),16,"")</f>
        <v/>
      </c>
      <c r="M6" s="8"/>
      <c r="N6" s="8" t="str">
        <f>IF(OR(B6="Triples",B6="Doubles",B6="Octs",B6="Quarters"),8,"")</f>
        <v/>
      </c>
      <c r="P6" s="8"/>
      <c r="Q6" s="29" t="str">
        <f>IF(OR(B6="Triples",B6="Doubles",B6="Octs",B6="Quarters",B6="Semis"),4,"")</f>
        <v/>
      </c>
      <c r="S6" s="8"/>
      <c r="T6" s="8" t="str">
        <f>IF(OR(B6="Triples",B6="Doubles",B6="Octs",B6="Quarters",B6="Semis",B6="Final"),4,"")</f>
        <v/>
      </c>
      <c r="V6" s="8"/>
      <c r="W6" s="8"/>
      <c r="X6" s="8"/>
      <c r="Z6" s="17" t="s">
        <v>39</v>
      </c>
      <c r="AA6" s="17"/>
      <c r="AB6" s="17"/>
      <c r="AC6" s="17"/>
      <c r="AD6" s="18"/>
      <c r="AI6" s="20"/>
      <c r="AJ6" s="4"/>
      <c r="AK6" s="4"/>
      <c r="AL6" s="4"/>
      <c r="AM6" s="4"/>
      <c r="AN6" s="4"/>
      <c r="AO6" s="4"/>
      <c r="AP6" s="4"/>
    </row>
    <row r="7" spans="1:42" x14ac:dyDescent="0.2">
      <c r="A7" s="9"/>
      <c r="B7" s="9"/>
      <c r="C7" s="1"/>
      <c r="D7" s="8" t="str">
        <f t="shared" ref="D7:D17" si="0">IF(B7="Triples",64,"")</f>
        <v/>
      </c>
      <c r="E7" s="8"/>
      <c r="G7" s="8" t="str">
        <f t="shared" ref="G7:G17" si="1">IF(OR(B7="Triples",B7="Doubles"),32,"")</f>
        <v/>
      </c>
      <c r="H7" s="8"/>
      <c r="J7" s="8"/>
      <c r="K7" s="8" t="str">
        <f t="shared" ref="K7:K17" si="2">IF(OR(B7="Triples",B7="Doubles",B7="Octs"),16,"")</f>
        <v/>
      </c>
      <c r="M7" s="8"/>
      <c r="N7" s="8" t="str">
        <f t="shared" ref="N7:N17" si="3">IF(OR(B7="Triples",B7="Doubles",B7="Octs",B7="Quarters"),8,"")</f>
        <v/>
      </c>
      <c r="P7" s="8"/>
      <c r="Q7" s="29" t="str">
        <f t="shared" ref="Q7:Q17" si="4">IF(OR(B7="Triples",B7="Doubles",B7="Octs",B7="Quarters",B7="Semis"),4,"")</f>
        <v/>
      </c>
      <c r="S7" s="8"/>
      <c r="T7" s="8" t="str">
        <f t="shared" ref="T7:T17" si="5">IF(OR(B7="Triples",B7="Doubles",B7="Octs",B7="Quarters",B7="Semis",B7="Final"),4,"")</f>
        <v/>
      </c>
      <c r="V7" s="8"/>
      <c r="W7" s="8"/>
      <c r="X7" s="8"/>
      <c r="Z7" s="17" t="s">
        <v>40</v>
      </c>
      <c r="AA7" s="19"/>
      <c r="AB7" s="19"/>
      <c r="AC7" s="19"/>
      <c r="AD7" s="20"/>
      <c r="AI7" s="20"/>
      <c r="AJ7" s="4"/>
      <c r="AK7" s="4"/>
      <c r="AL7" s="4"/>
      <c r="AM7" s="4"/>
      <c r="AN7" s="4"/>
      <c r="AO7" s="4"/>
      <c r="AP7" s="4"/>
    </row>
    <row r="8" spans="1:42" x14ac:dyDescent="0.2">
      <c r="A8" s="9"/>
      <c r="B8" s="9"/>
      <c r="C8" s="1"/>
      <c r="D8" s="8" t="str">
        <f t="shared" si="0"/>
        <v/>
      </c>
      <c r="E8" s="8"/>
      <c r="G8" s="8" t="str">
        <f t="shared" si="1"/>
        <v/>
      </c>
      <c r="H8" s="8"/>
      <c r="J8" s="8"/>
      <c r="K8" s="8" t="str">
        <f t="shared" si="2"/>
        <v/>
      </c>
      <c r="M8" s="8"/>
      <c r="N8" s="8" t="str">
        <f t="shared" si="3"/>
        <v/>
      </c>
      <c r="P8" s="8"/>
      <c r="Q8" s="29" t="str">
        <f t="shared" si="4"/>
        <v/>
      </c>
      <c r="S8" s="8"/>
      <c r="T8" s="8" t="str">
        <f t="shared" si="5"/>
        <v/>
      </c>
      <c r="V8" s="8"/>
      <c r="W8" s="8"/>
      <c r="X8" s="8"/>
      <c r="Z8" s="17" t="s">
        <v>24</v>
      </c>
      <c r="AA8" s="19"/>
      <c r="AB8" s="19"/>
      <c r="AC8" s="19"/>
      <c r="AD8" s="20"/>
      <c r="AI8" s="20"/>
      <c r="AJ8" s="4"/>
      <c r="AP8" s="4"/>
    </row>
    <row r="9" spans="1:42" x14ac:dyDescent="0.2">
      <c r="A9" s="9"/>
      <c r="B9" s="9"/>
      <c r="C9" s="1"/>
      <c r="D9" s="8" t="str">
        <f t="shared" si="0"/>
        <v/>
      </c>
      <c r="E9" s="8"/>
      <c r="G9" s="8" t="str">
        <f t="shared" si="1"/>
        <v/>
      </c>
      <c r="H9" s="8"/>
      <c r="J9" s="8"/>
      <c r="K9" s="8" t="str">
        <f t="shared" si="2"/>
        <v/>
      </c>
      <c r="M9" s="8"/>
      <c r="N9" s="8" t="str">
        <f t="shared" si="3"/>
        <v/>
      </c>
      <c r="P9" s="8"/>
      <c r="Q9" s="29" t="str">
        <f t="shared" si="4"/>
        <v/>
      </c>
      <c r="S9" s="8"/>
      <c r="T9" s="8" t="str">
        <f t="shared" si="5"/>
        <v/>
      </c>
      <c r="V9" s="8"/>
      <c r="W9" s="8"/>
      <c r="X9" s="8"/>
      <c r="Z9" s="19"/>
      <c r="AA9" s="19"/>
      <c r="AB9" s="19"/>
      <c r="AC9" s="19"/>
      <c r="AD9" s="20"/>
      <c r="AI9" s="20"/>
      <c r="AJ9" s="4"/>
      <c r="AP9" s="4"/>
    </row>
    <row r="10" spans="1:42" x14ac:dyDescent="0.2">
      <c r="A10" s="9"/>
      <c r="B10" s="9"/>
      <c r="C10" s="1"/>
      <c r="D10" s="8" t="str">
        <f t="shared" si="0"/>
        <v/>
      </c>
      <c r="E10" s="8"/>
      <c r="G10" s="8" t="str">
        <f t="shared" si="1"/>
        <v/>
      </c>
      <c r="H10" s="8"/>
      <c r="J10" s="8"/>
      <c r="K10" s="8" t="str">
        <f t="shared" si="2"/>
        <v/>
      </c>
      <c r="M10" s="8"/>
      <c r="N10" s="8" t="str">
        <f t="shared" si="3"/>
        <v/>
      </c>
      <c r="P10" s="8"/>
      <c r="Q10" s="29" t="str">
        <f t="shared" si="4"/>
        <v/>
      </c>
      <c r="S10" s="8"/>
      <c r="T10" s="8" t="str">
        <f t="shared" si="5"/>
        <v/>
      </c>
      <c r="V10" s="8"/>
      <c r="W10" s="8"/>
      <c r="X10" s="8"/>
      <c r="Z10" s="21" t="s">
        <v>28</v>
      </c>
      <c r="AA10" s="17"/>
      <c r="AB10" s="17"/>
      <c r="AC10" s="17"/>
      <c r="AD10" s="20"/>
      <c r="AI10" s="18"/>
      <c r="AJ10" s="4"/>
      <c r="AP10" s="4"/>
    </row>
    <row r="11" spans="1:42" x14ac:dyDescent="0.2">
      <c r="A11" s="9"/>
      <c r="B11" s="9"/>
      <c r="C11" s="1"/>
      <c r="D11" s="8" t="str">
        <f t="shared" si="0"/>
        <v/>
      </c>
      <c r="E11" s="8"/>
      <c r="G11" s="8" t="str">
        <f t="shared" si="1"/>
        <v/>
      </c>
      <c r="H11" s="8"/>
      <c r="J11" s="8"/>
      <c r="K11" s="8" t="str">
        <f t="shared" si="2"/>
        <v/>
      </c>
      <c r="M11" s="8"/>
      <c r="N11" s="8" t="str">
        <f t="shared" si="3"/>
        <v/>
      </c>
      <c r="P11" s="8"/>
      <c r="Q11" s="29" t="str">
        <f t="shared" si="4"/>
        <v/>
      </c>
      <c r="S11" s="8"/>
      <c r="T11" s="8" t="str">
        <f t="shared" si="5"/>
        <v/>
      </c>
      <c r="V11" s="8"/>
      <c r="W11" s="8"/>
      <c r="X11" s="8"/>
      <c r="Z11" s="22" t="s">
        <v>14</v>
      </c>
      <c r="AA11" s="22">
        <v>32</v>
      </c>
      <c r="AB11" s="17" t="s">
        <v>89</v>
      </c>
      <c r="AC11" s="17"/>
      <c r="AD11" s="18"/>
      <c r="AI11" s="20"/>
      <c r="AM11" s="4"/>
      <c r="AP11" s="4"/>
    </row>
    <row r="12" spans="1:42" x14ac:dyDescent="0.2">
      <c r="A12" s="9"/>
      <c r="B12" s="9"/>
      <c r="C12" s="1"/>
      <c r="D12" s="8" t="str">
        <f t="shared" si="0"/>
        <v/>
      </c>
      <c r="E12" s="8"/>
      <c r="G12" s="8" t="str">
        <f t="shared" si="1"/>
        <v/>
      </c>
      <c r="H12" s="8"/>
      <c r="J12" s="8"/>
      <c r="K12" s="8" t="str">
        <f t="shared" si="2"/>
        <v/>
      </c>
      <c r="M12" s="8"/>
      <c r="N12" s="8" t="str">
        <f t="shared" si="3"/>
        <v/>
      </c>
      <c r="P12" s="8"/>
      <c r="Q12" s="29" t="str">
        <f t="shared" si="4"/>
        <v/>
      </c>
      <c r="S12" s="8"/>
      <c r="T12" s="8" t="str">
        <f t="shared" si="5"/>
        <v/>
      </c>
      <c r="V12" s="8"/>
      <c r="W12" s="8"/>
      <c r="X12" s="8"/>
      <c r="Z12" s="22" t="s">
        <v>13</v>
      </c>
      <c r="AA12" s="22">
        <v>16</v>
      </c>
      <c r="AB12" s="17" t="s">
        <v>89</v>
      </c>
      <c r="AC12" s="17"/>
      <c r="AD12" s="18"/>
      <c r="AI12" s="20"/>
      <c r="AO12" s="4"/>
      <c r="AP12" s="4"/>
    </row>
    <row r="13" spans="1:42" x14ac:dyDescent="0.2">
      <c r="A13" s="9"/>
      <c r="B13" s="9"/>
      <c r="C13" s="1"/>
      <c r="D13" s="8" t="str">
        <f t="shared" si="0"/>
        <v/>
      </c>
      <c r="E13" s="8"/>
      <c r="G13" s="8" t="str">
        <f t="shared" si="1"/>
        <v/>
      </c>
      <c r="H13" s="8"/>
      <c r="J13" s="8"/>
      <c r="K13" s="8" t="str">
        <f t="shared" si="2"/>
        <v/>
      </c>
      <c r="M13" s="8"/>
      <c r="N13" s="8" t="str">
        <f t="shared" si="3"/>
        <v/>
      </c>
      <c r="P13" s="8"/>
      <c r="Q13" s="29" t="str">
        <f t="shared" si="4"/>
        <v/>
      </c>
      <c r="S13" s="8"/>
      <c r="T13" s="8" t="str">
        <f t="shared" si="5"/>
        <v/>
      </c>
      <c r="V13" s="8"/>
      <c r="W13" s="8"/>
      <c r="X13" s="8"/>
      <c r="Z13" s="22" t="s">
        <v>15</v>
      </c>
      <c r="AA13" s="22">
        <v>8</v>
      </c>
      <c r="AB13" s="17" t="s">
        <v>89</v>
      </c>
      <c r="AC13" s="17"/>
      <c r="AD13" s="18"/>
      <c r="AI13" s="20"/>
      <c r="AO13" s="4"/>
      <c r="AP13" s="4"/>
    </row>
    <row r="14" spans="1:42" x14ac:dyDescent="0.2">
      <c r="A14" s="9"/>
      <c r="B14" s="9"/>
      <c r="C14" s="1"/>
      <c r="D14" s="8" t="str">
        <f t="shared" si="0"/>
        <v/>
      </c>
      <c r="E14" s="8"/>
      <c r="G14" s="8" t="str">
        <f t="shared" si="1"/>
        <v/>
      </c>
      <c r="H14" s="8"/>
      <c r="J14" s="8"/>
      <c r="K14" s="8" t="str">
        <f t="shared" si="2"/>
        <v/>
      </c>
      <c r="M14" s="8"/>
      <c r="N14" s="8" t="str">
        <f t="shared" si="3"/>
        <v/>
      </c>
      <c r="P14" s="8"/>
      <c r="Q14" s="29" t="str">
        <f t="shared" si="4"/>
        <v/>
      </c>
      <c r="S14" s="8"/>
      <c r="T14" s="8" t="str">
        <f t="shared" si="5"/>
        <v/>
      </c>
      <c r="V14" s="8"/>
      <c r="W14" s="8"/>
      <c r="X14" s="8"/>
      <c r="Z14" s="22" t="s">
        <v>16</v>
      </c>
      <c r="AA14" s="22">
        <v>4</v>
      </c>
      <c r="AB14" s="17" t="s">
        <v>89</v>
      </c>
      <c r="AC14" s="17"/>
      <c r="AD14" s="18"/>
      <c r="AI14" s="20"/>
      <c r="AO14" s="4"/>
      <c r="AP14" s="4"/>
    </row>
    <row r="15" spans="1:42" x14ac:dyDescent="0.2">
      <c r="A15" s="9"/>
      <c r="B15" s="9"/>
      <c r="C15" s="1"/>
      <c r="D15" s="8" t="str">
        <f t="shared" si="0"/>
        <v/>
      </c>
      <c r="E15" s="8"/>
      <c r="G15" s="8" t="str">
        <f t="shared" si="1"/>
        <v/>
      </c>
      <c r="H15" s="8"/>
      <c r="J15" s="8"/>
      <c r="K15" s="8" t="str">
        <f t="shared" si="2"/>
        <v/>
      </c>
      <c r="M15" s="8"/>
      <c r="N15" s="8" t="str">
        <f t="shared" si="3"/>
        <v/>
      </c>
      <c r="P15" s="8"/>
      <c r="Q15" s="29" t="str">
        <f t="shared" si="4"/>
        <v/>
      </c>
      <c r="S15" s="8"/>
      <c r="T15" s="8" t="str">
        <f t="shared" si="5"/>
        <v/>
      </c>
      <c r="V15" s="8"/>
      <c r="W15" s="8"/>
      <c r="X15" s="8"/>
      <c r="Z15" s="22" t="s">
        <v>17</v>
      </c>
      <c r="AA15" s="22">
        <v>2</v>
      </c>
      <c r="AB15" s="17" t="s">
        <v>89</v>
      </c>
      <c r="AC15" s="17"/>
      <c r="AD15" s="18"/>
      <c r="AI15" s="20"/>
    </row>
    <row r="16" spans="1:42" x14ac:dyDescent="0.2">
      <c r="A16" s="9"/>
      <c r="B16" s="9"/>
      <c r="C16" s="1"/>
      <c r="D16" s="8" t="str">
        <f t="shared" si="0"/>
        <v/>
      </c>
      <c r="E16" s="8"/>
      <c r="G16" s="8" t="str">
        <f t="shared" si="1"/>
        <v/>
      </c>
      <c r="H16" s="8"/>
      <c r="J16" s="8"/>
      <c r="K16" s="8" t="str">
        <f t="shared" si="2"/>
        <v/>
      </c>
      <c r="M16" s="8"/>
      <c r="N16" s="8" t="str">
        <f t="shared" si="3"/>
        <v/>
      </c>
      <c r="P16" s="8"/>
      <c r="Q16" s="29" t="str">
        <f t="shared" si="4"/>
        <v/>
      </c>
      <c r="S16" s="8"/>
      <c r="T16" s="8" t="str">
        <f t="shared" si="5"/>
        <v/>
      </c>
      <c r="V16" s="8"/>
      <c r="W16" s="8"/>
      <c r="X16" s="8"/>
      <c r="Z16" s="22" t="s">
        <v>26</v>
      </c>
      <c r="AA16" s="22">
        <v>2</v>
      </c>
      <c r="AB16" s="17"/>
      <c r="AC16" s="17"/>
      <c r="AD16" s="18"/>
      <c r="AI16" s="17"/>
      <c r="AJ16" s="11"/>
      <c r="AK16" s="11"/>
      <c r="AL16"/>
    </row>
    <row r="17" spans="1:38" x14ac:dyDescent="0.2">
      <c r="A17" s="9"/>
      <c r="B17" s="9"/>
      <c r="C17" s="1"/>
      <c r="D17" s="8" t="str">
        <f t="shared" si="0"/>
        <v/>
      </c>
      <c r="E17" s="8"/>
      <c r="G17" s="8" t="str">
        <f t="shared" si="1"/>
        <v/>
      </c>
      <c r="H17" s="8"/>
      <c r="J17" s="8"/>
      <c r="K17" s="8" t="str">
        <f t="shared" si="2"/>
        <v/>
      </c>
      <c r="M17" s="8"/>
      <c r="N17" s="8" t="str">
        <f t="shared" si="3"/>
        <v/>
      </c>
      <c r="P17" s="8"/>
      <c r="Q17" s="29" t="str">
        <f t="shared" si="4"/>
        <v/>
      </c>
      <c r="S17" s="8"/>
      <c r="T17" s="8" t="str">
        <f t="shared" si="5"/>
        <v/>
      </c>
      <c r="V17" s="8"/>
      <c r="W17" s="8"/>
      <c r="X17" s="8"/>
      <c r="Z17" s="17"/>
      <c r="AA17" s="17"/>
      <c r="AB17" s="17"/>
      <c r="AC17" s="19"/>
      <c r="AD17" s="18"/>
      <c r="AE17" s="17"/>
      <c r="AF17" s="17"/>
      <c r="AG17" s="19"/>
      <c r="AH17" s="18"/>
      <c r="AI17" s="17"/>
      <c r="AJ17" s="11"/>
      <c r="AK17" s="11"/>
      <c r="AL17"/>
    </row>
    <row r="18" spans="1:38" x14ac:dyDescent="0.2">
      <c r="A18" s="25"/>
      <c r="B18" s="25"/>
      <c r="C18" s="1"/>
      <c r="D18" s="25"/>
      <c r="E18" s="25"/>
      <c r="G18" s="25"/>
      <c r="H18" s="25"/>
      <c r="J18" s="25"/>
      <c r="K18" s="25"/>
      <c r="M18" s="25"/>
      <c r="N18" s="25"/>
      <c r="P18" s="25"/>
      <c r="Q18" s="25"/>
      <c r="S18" s="25"/>
      <c r="T18" s="25"/>
      <c r="V18" s="32">
        <f>SUM(V6:V17)</f>
        <v>0</v>
      </c>
      <c r="W18" s="32">
        <f t="shared" ref="W18:X18" si="6">SUM(W6:W17)</f>
        <v>0</v>
      </c>
      <c r="X18" s="32">
        <f t="shared" si="6"/>
        <v>0</v>
      </c>
      <c r="Z18" s="25"/>
      <c r="AA18" s="25"/>
      <c r="AB18" s="4"/>
      <c r="AC18" s="24"/>
      <c r="AD18" s="17"/>
      <c r="AE18" s="17"/>
      <c r="AF18" s="17"/>
      <c r="AG18" s="19"/>
      <c r="AH18" s="18"/>
      <c r="AI18" s="17"/>
      <c r="AJ18" s="11"/>
      <c r="AK18" s="11"/>
      <c r="AL18"/>
    </row>
    <row r="19" spans="1:38" x14ac:dyDescent="0.2">
      <c r="A19" s="10" t="s">
        <v>67</v>
      </c>
      <c r="B19" s="25"/>
      <c r="C19" s="1"/>
      <c r="D19" s="10" t="s">
        <v>20</v>
      </c>
      <c r="E19" s="10"/>
      <c r="F19" s="10"/>
      <c r="G19" s="10" t="s">
        <v>21</v>
      </c>
      <c r="H19" s="10"/>
      <c r="I19" s="10"/>
      <c r="J19" s="10" t="s">
        <v>22</v>
      </c>
      <c r="K19" s="10"/>
      <c r="L19" s="10"/>
      <c r="M19" s="10" t="s">
        <v>16</v>
      </c>
      <c r="N19" s="10"/>
      <c r="O19" s="10"/>
      <c r="P19" s="10" t="s">
        <v>17</v>
      </c>
      <c r="Q19" s="10"/>
      <c r="R19" s="10"/>
      <c r="S19" s="10" t="s">
        <v>23</v>
      </c>
      <c r="T19" s="10"/>
      <c r="U19" s="10"/>
      <c r="V19" s="10" t="s">
        <v>87</v>
      </c>
      <c r="W19" s="10"/>
      <c r="X19" s="10"/>
      <c r="Z19" s="25"/>
      <c r="AA19" s="25"/>
      <c r="AB19" s="4"/>
      <c r="AC19" s="24"/>
      <c r="AD19" s="17"/>
      <c r="AE19" s="17"/>
      <c r="AF19" s="17"/>
      <c r="AG19" s="19"/>
      <c r="AH19" s="18"/>
      <c r="AI19" s="17"/>
      <c r="AJ19" s="11"/>
      <c r="AK19" s="11"/>
      <c r="AL19"/>
    </row>
    <row r="20" spans="1:38" x14ac:dyDescent="0.2">
      <c r="A20" s="5" t="s">
        <v>1</v>
      </c>
      <c r="B20" s="5" t="s">
        <v>12</v>
      </c>
      <c r="C20" s="1"/>
      <c r="D20" s="5" t="s">
        <v>34</v>
      </c>
      <c r="E20" s="5" t="s">
        <v>35</v>
      </c>
      <c r="G20" s="6" t="s">
        <v>34</v>
      </c>
      <c r="H20" s="7" t="s">
        <v>35</v>
      </c>
      <c r="J20" s="6" t="s">
        <v>34</v>
      </c>
      <c r="K20" s="7" t="s">
        <v>35</v>
      </c>
      <c r="M20" s="6" t="s">
        <v>34</v>
      </c>
      <c r="N20" s="7" t="s">
        <v>35</v>
      </c>
      <c r="P20" s="6" t="s">
        <v>34</v>
      </c>
      <c r="Q20" s="7" t="s">
        <v>35</v>
      </c>
      <c r="S20" s="6" t="s">
        <v>34</v>
      </c>
      <c r="T20" s="7" t="s">
        <v>35</v>
      </c>
      <c r="V20" s="6" t="s">
        <v>34</v>
      </c>
      <c r="W20" s="7" t="s">
        <v>35</v>
      </c>
      <c r="X20" s="7" t="s">
        <v>44</v>
      </c>
      <c r="Z20" s="25"/>
      <c r="AA20" s="25"/>
      <c r="AB20" s="4"/>
      <c r="AC20" s="24"/>
      <c r="AD20" s="17"/>
      <c r="AE20" s="17"/>
      <c r="AF20" s="17"/>
      <c r="AG20" s="19"/>
      <c r="AH20" s="18"/>
      <c r="AI20" s="17"/>
      <c r="AJ20" s="11"/>
      <c r="AK20" s="11"/>
      <c r="AL20"/>
    </row>
    <row r="21" spans="1:38" x14ac:dyDescent="0.2">
      <c r="A21" s="9"/>
      <c r="B21" s="9"/>
      <c r="C21" s="1"/>
      <c r="D21" s="8" t="str">
        <f>IF(B21="Triples",32,"")</f>
        <v/>
      </c>
      <c r="E21" s="8"/>
      <c r="G21" s="8" t="str">
        <f>IF(OR(B21="Triples",B21="Doubles"),16,"")</f>
        <v/>
      </c>
      <c r="H21" s="8"/>
      <c r="J21" s="8"/>
      <c r="K21" s="8" t="str">
        <f>IF(OR(B21="Triples",B21="Doubles",B21="Octs"),8,"")</f>
        <v/>
      </c>
      <c r="M21" s="8"/>
      <c r="N21" s="8" t="str">
        <f>IF(OR(B21="Triples",B21="Doubles",B21="Octs",B21="Quarters"),4,"")</f>
        <v/>
      </c>
      <c r="P21" s="8"/>
      <c r="Q21" s="29" t="str">
        <f>IF(OR(B21="Triples",B21="Doubles",B21="Octs",B21="Quarters",B21="Semis"),2,"")</f>
        <v/>
      </c>
      <c r="S21" s="8"/>
      <c r="T21" s="8" t="str">
        <f>IF(OR(B21="Triples",B21="Doubles",B21="Octs",B21="Quarters",B21="Semis",B21="Final"),2,"")</f>
        <v/>
      </c>
      <c r="V21" s="8"/>
      <c r="W21" s="8"/>
      <c r="X21" s="8"/>
      <c r="Z21" s="25"/>
      <c r="AA21" s="25"/>
      <c r="AB21" s="4"/>
      <c r="AC21" s="24"/>
      <c r="AD21" s="17"/>
      <c r="AE21" s="17"/>
      <c r="AF21" s="17"/>
      <c r="AG21" s="19"/>
      <c r="AH21" s="18"/>
      <c r="AI21" s="17"/>
      <c r="AJ21" s="11"/>
      <c r="AK21" s="11"/>
      <c r="AL21"/>
    </row>
    <row r="22" spans="1:38" x14ac:dyDescent="0.2">
      <c r="A22" s="9"/>
      <c r="B22" s="9"/>
      <c r="C22" s="1"/>
      <c r="D22" s="8" t="str">
        <f t="shared" ref="D22:D24" si="7">IF(B22="Triples",32,"")</f>
        <v/>
      </c>
      <c r="E22" s="8"/>
      <c r="G22" s="8" t="str">
        <f t="shared" ref="G22:G24" si="8">IF(OR(B22="Triples",B22="Doubles"),16,"")</f>
        <v/>
      </c>
      <c r="H22" s="8"/>
      <c r="J22" s="8"/>
      <c r="K22" s="8" t="str">
        <f t="shared" ref="K22:K24" si="9">IF(OR(B22="Triples",B22="Doubles",B22="Octs"),8,"")</f>
        <v/>
      </c>
      <c r="M22" s="8"/>
      <c r="N22" s="8" t="str">
        <f t="shared" ref="N22:N24" si="10">IF(OR(B22="Triples",B22="Doubles",B22="Octs",B22="Quarters"),4,"")</f>
        <v/>
      </c>
      <c r="P22" s="8"/>
      <c r="Q22" s="29" t="str">
        <f t="shared" ref="Q22:Q24" si="11">IF(OR(B22="Triples",B22="Doubles",B22="Octs",B22="Quarters",B22="Semis"),2,"")</f>
        <v/>
      </c>
      <c r="S22" s="8"/>
      <c r="T22" s="8" t="str">
        <f t="shared" ref="T22:T24" si="12">IF(OR(B22="Triples",B22="Doubles",B22="Octs",B22="Quarters",B22="Semis",B22="Final"),2,"")</f>
        <v/>
      </c>
      <c r="V22" s="8"/>
      <c r="W22" s="8"/>
      <c r="X22" s="8"/>
      <c r="Z22" s="25"/>
      <c r="AA22" s="25"/>
      <c r="AB22" s="4"/>
      <c r="AC22" s="24"/>
      <c r="AD22" s="17"/>
      <c r="AE22" s="17"/>
      <c r="AF22" s="17"/>
      <c r="AG22" s="19"/>
      <c r="AH22" s="18"/>
      <c r="AI22" s="17"/>
      <c r="AJ22" s="11"/>
      <c r="AK22" s="11"/>
      <c r="AL22"/>
    </row>
    <row r="23" spans="1:38" x14ac:dyDescent="0.2">
      <c r="A23" s="9"/>
      <c r="B23" s="9"/>
      <c r="C23" s="1"/>
      <c r="D23" s="8" t="str">
        <f t="shared" si="7"/>
        <v/>
      </c>
      <c r="E23" s="8"/>
      <c r="G23" s="8" t="str">
        <f t="shared" si="8"/>
        <v/>
      </c>
      <c r="H23" s="8"/>
      <c r="J23" s="8"/>
      <c r="K23" s="8" t="str">
        <f t="shared" si="9"/>
        <v/>
      </c>
      <c r="M23" s="8"/>
      <c r="N23" s="8" t="str">
        <f t="shared" si="10"/>
        <v/>
      </c>
      <c r="P23" s="8"/>
      <c r="Q23" s="29" t="str">
        <f t="shared" si="11"/>
        <v/>
      </c>
      <c r="S23" s="8"/>
      <c r="T23" s="8" t="str">
        <f t="shared" si="12"/>
        <v/>
      </c>
      <c r="V23" s="8"/>
      <c r="W23" s="8"/>
      <c r="X23" s="8"/>
      <c r="Z23" s="25"/>
      <c r="AA23" s="25"/>
      <c r="AB23" s="4"/>
      <c r="AC23" s="24"/>
      <c r="AD23" s="17"/>
      <c r="AE23" s="17"/>
      <c r="AF23" s="17"/>
      <c r="AG23" s="19"/>
      <c r="AH23" s="18"/>
      <c r="AI23" s="17"/>
      <c r="AJ23" s="11"/>
      <c r="AK23" s="11"/>
      <c r="AL23"/>
    </row>
    <row r="24" spans="1:38" x14ac:dyDescent="0.2">
      <c r="A24" s="9"/>
      <c r="B24" s="9"/>
      <c r="C24" s="1"/>
      <c r="D24" s="8" t="str">
        <f t="shared" si="7"/>
        <v/>
      </c>
      <c r="E24" s="8"/>
      <c r="G24" s="8" t="str">
        <f t="shared" si="8"/>
        <v/>
      </c>
      <c r="H24" s="8"/>
      <c r="J24" s="8"/>
      <c r="K24" s="8" t="str">
        <f t="shared" si="9"/>
        <v/>
      </c>
      <c r="M24" s="8"/>
      <c r="N24" s="8" t="str">
        <f t="shared" si="10"/>
        <v/>
      </c>
      <c r="P24" s="8"/>
      <c r="Q24" s="29" t="str">
        <f t="shared" si="11"/>
        <v/>
      </c>
      <c r="S24" s="8"/>
      <c r="T24" s="8" t="str">
        <f t="shared" si="12"/>
        <v/>
      </c>
      <c r="V24" s="8"/>
      <c r="W24" s="8"/>
      <c r="X24" s="8"/>
      <c r="Z24" s="25"/>
      <c r="AA24" s="25"/>
      <c r="AB24" s="4"/>
      <c r="AC24" s="24"/>
      <c r="AD24" s="17"/>
      <c r="AE24" s="17"/>
      <c r="AF24" s="17"/>
      <c r="AG24" s="19"/>
      <c r="AH24" s="18"/>
      <c r="AI24" s="17"/>
      <c r="AJ24" s="11"/>
      <c r="AK24" s="11"/>
      <c r="AL24"/>
    </row>
    <row r="25" spans="1:38" x14ac:dyDescent="0.2">
      <c r="A25" s="25"/>
      <c r="B25" s="25"/>
      <c r="C25" s="1"/>
      <c r="D25" s="1"/>
      <c r="V25" s="33">
        <f>SUM(V21:V24)</f>
        <v>0</v>
      </c>
      <c r="W25" s="33">
        <f t="shared" ref="W25:X25" si="13">SUM(W21:W24)</f>
        <v>0</v>
      </c>
      <c r="X25" s="33">
        <f t="shared" si="13"/>
        <v>0</v>
      </c>
      <c r="Z25" s="25"/>
      <c r="AA25" s="25"/>
      <c r="AB25" s="4"/>
      <c r="AC25" s="24"/>
      <c r="AD25" s="17"/>
      <c r="AE25" s="17"/>
      <c r="AF25" s="17"/>
      <c r="AG25" s="19"/>
      <c r="AH25" s="18"/>
      <c r="AI25" s="17"/>
      <c r="AJ25" s="11"/>
      <c r="AK25" s="11"/>
      <c r="AL25"/>
    </row>
    <row r="26" spans="1:38" x14ac:dyDescent="0.2">
      <c r="A26" s="10" t="s">
        <v>85</v>
      </c>
      <c r="B26" s="25"/>
      <c r="C26" s="1"/>
      <c r="D26" s="10" t="s">
        <v>16</v>
      </c>
      <c r="E26" s="10"/>
      <c r="F26" s="10"/>
      <c r="G26" s="10" t="s">
        <v>17</v>
      </c>
      <c r="H26" s="10"/>
      <c r="I26" s="10"/>
      <c r="J26" s="10" t="s">
        <v>18</v>
      </c>
      <c r="K26" s="10"/>
      <c r="L26" s="10"/>
      <c r="Z26" s="25"/>
      <c r="AA26" s="25"/>
      <c r="AB26" s="4"/>
      <c r="AC26" s="24"/>
      <c r="AD26" s="17"/>
      <c r="AE26" s="17"/>
      <c r="AF26" s="17"/>
      <c r="AG26" s="19"/>
      <c r="AH26" s="18"/>
      <c r="AI26" s="17"/>
      <c r="AJ26" s="11"/>
      <c r="AK26" s="11"/>
      <c r="AL26"/>
    </row>
    <row r="27" spans="1:38" x14ac:dyDescent="0.2">
      <c r="A27" s="5" t="s">
        <v>1</v>
      </c>
      <c r="B27" s="5" t="s">
        <v>12</v>
      </c>
      <c r="C27" s="1"/>
      <c r="D27" s="6" t="s">
        <v>34</v>
      </c>
      <c r="E27" s="7" t="s">
        <v>35</v>
      </c>
      <c r="G27" s="6" t="s">
        <v>34</v>
      </c>
      <c r="H27" s="7" t="s">
        <v>35</v>
      </c>
      <c r="J27" s="6" t="s">
        <v>34</v>
      </c>
      <c r="K27" s="7" t="s">
        <v>35</v>
      </c>
      <c r="Z27" s="25"/>
      <c r="AA27" s="25"/>
      <c r="AB27" s="4"/>
      <c r="AC27" s="24"/>
      <c r="AD27" s="17"/>
      <c r="AE27" s="17"/>
      <c r="AF27" s="17"/>
      <c r="AG27" s="19"/>
      <c r="AH27" s="18"/>
      <c r="AI27" s="17"/>
      <c r="AJ27" s="11"/>
      <c r="AK27" s="11"/>
      <c r="AL27"/>
    </row>
    <row r="28" spans="1:38" x14ac:dyDescent="0.2">
      <c r="A28" s="9"/>
      <c r="B28" s="9"/>
      <c r="C28" s="1"/>
      <c r="D28" s="8" t="str">
        <f>IF(B28="Quarters",64,"")</f>
        <v/>
      </c>
      <c r="E28" s="8"/>
      <c r="G28" s="8" t="str">
        <f>IF(OR(B28="Quarters",B28="Semis"),48,"")</f>
        <v/>
      </c>
      <c r="H28" s="29"/>
      <c r="J28" s="8"/>
      <c r="K28" s="8" t="str">
        <f>IF(B28&lt;&gt;"",10,"")</f>
        <v/>
      </c>
      <c r="M28" s="4" t="s">
        <v>93</v>
      </c>
      <c r="Z28" s="25"/>
      <c r="AA28" s="25"/>
      <c r="AB28" s="4"/>
      <c r="AC28" s="24"/>
      <c r="AD28" s="17"/>
      <c r="AE28" s="17"/>
      <c r="AF28" s="17"/>
      <c r="AG28" s="19"/>
      <c r="AH28" s="18"/>
      <c r="AI28" s="17"/>
      <c r="AJ28" s="11"/>
      <c r="AK28" s="11"/>
      <c r="AL28"/>
    </row>
    <row r="29" spans="1:38" x14ac:dyDescent="0.2">
      <c r="A29" s="25"/>
      <c r="B29" s="25"/>
      <c r="C29" s="1"/>
      <c r="D29" s="1"/>
      <c r="Z29" s="25"/>
      <c r="AA29" s="25"/>
      <c r="AB29" s="4"/>
      <c r="AC29" s="24"/>
      <c r="AD29" s="17"/>
      <c r="AE29" s="17"/>
      <c r="AF29" s="17"/>
      <c r="AG29" s="19"/>
      <c r="AH29" s="18"/>
      <c r="AI29" s="17"/>
      <c r="AJ29" s="11"/>
      <c r="AK29" s="11"/>
      <c r="AL29"/>
    </row>
    <row r="30" spans="1:38" x14ac:dyDescent="0.2">
      <c r="A30" s="23" t="s">
        <v>74</v>
      </c>
      <c r="B30" s="9"/>
      <c r="C30" s="1"/>
      <c r="D30" s="10" t="s">
        <v>21</v>
      </c>
      <c r="E30" s="10"/>
      <c r="F30" s="10"/>
      <c r="G30" s="10" t="s">
        <v>22</v>
      </c>
      <c r="H30" s="10"/>
      <c r="I30" s="10"/>
      <c r="J30" s="10" t="s">
        <v>16</v>
      </c>
      <c r="K30" s="10"/>
      <c r="L30" s="10"/>
      <c r="M30" s="10" t="s">
        <v>17</v>
      </c>
      <c r="N30" s="10"/>
      <c r="O30" s="28"/>
      <c r="P30" s="10" t="s">
        <v>96</v>
      </c>
      <c r="Q30" s="10"/>
      <c r="S30" s="25"/>
      <c r="T30" s="25"/>
      <c r="U30" s="25"/>
      <c r="Z30" s="25"/>
      <c r="AA30" s="25"/>
      <c r="AB30" s="4"/>
      <c r="AC30" s="24"/>
      <c r="AD30" s="17"/>
      <c r="AE30" s="17"/>
      <c r="AF30" s="17"/>
      <c r="AG30" s="19"/>
      <c r="AH30" s="18"/>
      <c r="AI30" s="17"/>
      <c r="AJ30" s="11"/>
      <c r="AK30" s="11"/>
      <c r="AL30"/>
    </row>
    <row r="31" spans="1:38" x14ac:dyDescent="0.2">
      <c r="A31" s="5" t="s">
        <v>1</v>
      </c>
      <c r="B31" s="5" t="s">
        <v>12</v>
      </c>
      <c r="C31" s="1"/>
      <c r="D31" s="6" t="s">
        <v>34</v>
      </c>
      <c r="E31" s="7" t="s">
        <v>35</v>
      </c>
      <c r="G31" s="6" t="s">
        <v>34</v>
      </c>
      <c r="H31" s="7" t="s">
        <v>35</v>
      </c>
      <c r="J31" s="6" t="s">
        <v>34</v>
      </c>
      <c r="K31" s="7" t="s">
        <v>35</v>
      </c>
      <c r="M31" s="6" t="s">
        <v>34</v>
      </c>
      <c r="N31" s="7" t="s">
        <v>35</v>
      </c>
      <c r="P31" s="6" t="s">
        <v>34</v>
      </c>
      <c r="Q31" s="7" t="s">
        <v>35</v>
      </c>
      <c r="S31" s="21" t="s">
        <v>27</v>
      </c>
      <c r="T31" s="21"/>
      <c r="U31" s="17"/>
      <c r="V31" s="17"/>
      <c r="W31" s="18"/>
      <c r="Z31" s="25"/>
      <c r="AA31" s="25"/>
      <c r="AB31" s="4"/>
      <c r="AC31" s="24"/>
      <c r="AD31" s="17"/>
      <c r="AE31" s="17"/>
      <c r="AF31" s="17"/>
      <c r="AG31" s="19"/>
      <c r="AH31" s="18"/>
      <c r="AI31" s="17"/>
      <c r="AJ31" s="11"/>
      <c r="AK31" s="11"/>
      <c r="AL31"/>
    </row>
    <row r="32" spans="1:38" x14ac:dyDescent="0.2">
      <c r="A32" s="9"/>
      <c r="B32" s="9"/>
      <c r="C32" s="1"/>
      <c r="D32" s="8" t="str">
        <f>IF(OR(B32="Triples",B32="Doubles"),48,"")</f>
        <v/>
      </c>
      <c r="E32" s="8"/>
      <c r="G32" s="8"/>
      <c r="H32" s="8" t="str">
        <f>IF(OR(B32="Triples",B32="Doubles",B32="Octs"),28,"")</f>
        <v/>
      </c>
      <c r="J32" s="8"/>
      <c r="K32" s="8" t="str">
        <f>IF(OR(B32="Triples",B32="Doubles",B32="Octs",B32="Quarters"),14,"")</f>
        <v/>
      </c>
      <c r="M32" s="8"/>
      <c r="N32" s="29" t="str">
        <f>IF(OR(B32="Triples",B32="Doubles",B32="Octs",B32="Quarters",B32="Semis"),7,"")</f>
        <v/>
      </c>
      <c r="P32" s="8"/>
      <c r="Q32" s="31" t="str">
        <f>IF(OR(B32="Triples",B32="Doubles",B32="Octs",B32="Quarters",B32="Semis",B32="Final"),6,"")</f>
        <v/>
      </c>
      <c r="S32" s="22" t="s">
        <v>15</v>
      </c>
      <c r="T32" s="22"/>
      <c r="U32" s="22">
        <v>24</v>
      </c>
      <c r="V32" s="17" t="s">
        <v>89</v>
      </c>
      <c r="W32" s="20"/>
      <c r="AB32" s="4"/>
      <c r="AC32" s="24"/>
      <c r="AI32" s="18"/>
      <c r="AJ32" s="11"/>
      <c r="AK32" s="11"/>
      <c r="AL32"/>
    </row>
    <row r="33" spans="1:38" x14ac:dyDescent="0.2">
      <c r="A33" s="9"/>
      <c r="B33" s="9"/>
      <c r="C33" s="1"/>
      <c r="D33" s="8" t="str">
        <f t="shared" ref="D33:D41" si="14">IF(OR(B33="Triples",B33="Doubles"),48,"")</f>
        <v/>
      </c>
      <c r="E33" s="8"/>
      <c r="G33" s="8"/>
      <c r="H33" s="8" t="str">
        <f t="shared" ref="H33:H41" si="15">IF(OR(B33="Triples",B33="Doubles",B33="Octs"),28,"")</f>
        <v/>
      </c>
      <c r="J33" s="8"/>
      <c r="K33" s="8" t="str">
        <f t="shared" ref="K33:K41" si="16">IF(OR(B33="Triples",B33="Doubles",B33="Octs",B33="Quarters"),14,"")</f>
        <v/>
      </c>
      <c r="M33" s="8"/>
      <c r="N33" s="29" t="str">
        <f t="shared" ref="N33:N41" si="17">IF(OR(B33="Triples",B33="Doubles",B33="Octs",B33="Quarters",B33="Semis"),7,"")</f>
        <v/>
      </c>
      <c r="P33" s="8"/>
      <c r="Q33" s="31" t="str">
        <f t="shared" ref="Q33:Q41" si="18">IF(OR(B33="Triples",B33="Doubles",B33="Octs",B33="Quarters",B33="Semis",B33="Final"),6,"")</f>
        <v/>
      </c>
      <c r="S33" s="22" t="s">
        <v>16</v>
      </c>
      <c r="T33" s="22"/>
      <c r="U33" s="22">
        <v>12</v>
      </c>
      <c r="V33" s="17" t="s">
        <v>89</v>
      </c>
      <c r="W33" s="20"/>
      <c r="AB33" s="4"/>
      <c r="AC33" s="24"/>
      <c r="AI33" s="20"/>
      <c r="AJ33" s="11"/>
      <c r="AK33" s="11"/>
      <c r="AL33"/>
    </row>
    <row r="34" spans="1:38" x14ac:dyDescent="0.2">
      <c r="A34" s="9"/>
      <c r="B34" s="9"/>
      <c r="C34" s="1"/>
      <c r="D34" s="8" t="str">
        <f t="shared" si="14"/>
        <v/>
      </c>
      <c r="E34" s="8"/>
      <c r="G34" s="8"/>
      <c r="H34" s="8" t="str">
        <f t="shared" si="15"/>
        <v/>
      </c>
      <c r="J34" s="8"/>
      <c r="K34" s="8" t="str">
        <f t="shared" si="16"/>
        <v/>
      </c>
      <c r="M34" s="8"/>
      <c r="N34" s="29" t="str">
        <f t="shared" si="17"/>
        <v/>
      </c>
      <c r="P34" s="8"/>
      <c r="Q34" s="31" t="str">
        <f t="shared" si="18"/>
        <v/>
      </c>
      <c r="S34" s="22" t="s">
        <v>17</v>
      </c>
      <c r="T34" s="22"/>
      <c r="U34" s="22">
        <v>6</v>
      </c>
      <c r="V34" s="17" t="s">
        <v>89</v>
      </c>
      <c r="W34" s="18"/>
      <c r="AB34" s="4"/>
      <c r="AC34" s="24"/>
      <c r="AI34" s="20"/>
      <c r="AJ34" s="11"/>
      <c r="AK34" s="11"/>
      <c r="AL34"/>
    </row>
    <row r="35" spans="1:38" x14ac:dyDescent="0.2">
      <c r="A35" s="9"/>
      <c r="B35" s="9"/>
      <c r="C35" s="1"/>
      <c r="D35" s="8" t="str">
        <f t="shared" si="14"/>
        <v/>
      </c>
      <c r="E35" s="8"/>
      <c r="G35" s="8"/>
      <c r="H35" s="8" t="str">
        <f t="shared" si="15"/>
        <v/>
      </c>
      <c r="J35" s="8"/>
      <c r="K35" s="8" t="str">
        <f t="shared" si="16"/>
        <v/>
      </c>
      <c r="M35" s="8"/>
      <c r="N35" s="29" t="str">
        <f t="shared" si="17"/>
        <v/>
      </c>
      <c r="P35" s="8"/>
      <c r="Q35" s="31" t="str">
        <f t="shared" si="18"/>
        <v/>
      </c>
      <c r="S35" s="22" t="s">
        <v>18</v>
      </c>
      <c r="T35" s="22"/>
      <c r="U35" s="22">
        <v>6</v>
      </c>
      <c r="V35" s="17" t="s">
        <v>36</v>
      </c>
      <c r="W35" s="18"/>
      <c r="AB35" s="4"/>
      <c r="AC35" s="24"/>
      <c r="AI35" s="20"/>
      <c r="AJ35" s="11"/>
      <c r="AK35" s="11"/>
      <c r="AL35"/>
    </row>
    <row r="36" spans="1:38" x14ac:dyDescent="0.2">
      <c r="A36" s="9"/>
      <c r="B36" s="9"/>
      <c r="C36" s="1"/>
      <c r="D36" s="8" t="str">
        <f t="shared" si="14"/>
        <v/>
      </c>
      <c r="E36" s="8"/>
      <c r="G36" s="8"/>
      <c r="H36" s="8" t="str">
        <f t="shared" si="15"/>
        <v/>
      </c>
      <c r="J36" s="8"/>
      <c r="K36" s="8" t="str">
        <f t="shared" si="16"/>
        <v/>
      </c>
      <c r="M36" s="8"/>
      <c r="N36" s="29" t="str">
        <f t="shared" si="17"/>
        <v/>
      </c>
      <c r="P36" s="8"/>
      <c r="Q36" s="31" t="str">
        <f t="shared" si="18"/>
        <v/>
      </c>
      <c r="S36" s="19"/>
      <c r="T36" s="19"/>
      <c r="U36" s="19"/>
      <c r="V36" s="19"/>
      <c r="W36" s="18"/>
      <c r="AB36" s="4"/>
      <c r="AC36" s="24"/>
      <c r="AI36" s="20"/>
      <c r="AJ36" s="11"/>
      <c r="AK36" s="11"/>
      <c r="AL36"/>
    </row>
    <row r="37" spans="1:38" x14ac:dyDescent="0.2">
      <c r="A37" s="9"/>
      <c r="B37" s="9"/>
      <c r="C37" s="1"/>
      <c r="D37" s="8" t="str">
        <f t="shared" si="14"/>
        <v/>
      </c>
      <c r="E37" s="8"/>
      <c r="G37" s="8"/>
      <c r="H37" s="8" t="str">
        <f t="shared" si="15"/>
        <v/>
      </c>
      <c r="J37" s="8"/>
      <c r="K37" s="8" t="str">
        <f t="shared" si="16"/>
        <v/>
      </c>
      <c r="M37" s="8"/>
      <c r="N37" s="29" t="str">
        <f t="shared" si="17"/>
        <v/>
      </c>
      <c r="P37" s="8"/>
      <c r="Q37" s="31" t="str">
        <f t="shared" si="18"/>
        <v/>
      </c>
      <c r="S37" s="21" t="s">
        <v>41</v>
      </c>
      <c r="T37" s="21"/>
      <c r="U37" s="17"/>
      <c r="V37" s="17"/>
      <c r="W37" s="20"/>
      <c r="AB37" s="4"/>
      <c r="AC37" s="24"/>
      <c r="AI37" s="20"/>
    </row>
    <row r="38" spans="1:38" x14ac:dyDescent="0.2">
      <c r="A38" s="9"/>
      <c r="B38" s="9"/>
      <c r="C38" s="1"/>
      <c r="D38" s="8" t="str">
        <f t="shared" si="14"/>
        <v/>
      </c>
      <c r="E38" s="8"/>
      <c r="G38" s="8"/>
      <c r="H38" s="8" t="str">
        <f t="shared" si="15"/>
        <v/>
      </c>
      <c r="J38" s="8"/>
      <c r="K38" s="8" t="str">
        <f t="shared" si="16"/>
        <v/>
      </c>
      <c r="M38" s="8"/>
      <c r="N38" s="29" t="str">
        <f t="shared" si="17"/>
        <v/>
      </c>
      <c r="P38" s="8"/>
      <c r="Q38" s="31" t="str">
        <f t="shared" si="18"/>
        <v/>
      </c>
      <c r="S38" s="22" t="s">
        <v>15</v>
      </c>
      <c r="T38" s="22"/>
      <c r="U38" s="22"/>
      <c r="V38" s="17"/>
      <c r="W38" s="20"/>
      <c r="AB38" s="4"/>
      <c r="AC38" s="24"/>
      <c r="AI38" s="20"/>
    </row>
    <row r="39" spans="1:38" x14ac:dyDescent="0.2">
      <c r="A39" s="9"/>
      <c r="B39" s="9"/>
      <c r="C39" s="1"/>
      <c r="D39" s="8" t="str">
        <f t="shared" si="14"/>
        <v/>
      </c>
      <c r="E39" s="8"/>
      <c r="G39" s="8"/>
      <c r="H39" s="8" t="str">
        <f t="shared" si="15"/>
        <v/>
      </c>
      <c r="J39" s="8"/>
      <c r="K39" s="8" t="str">
        <f t="shared" si="16"/>
        <v/>
      </c>
      <c r="M39" s="8"/>
      <c r="N39" s="29" t="str">
        <f t="shared" si="17"/>
        <v/>
      </c>
      <c r="P39" s="8"/>
      <c r="Q39" s="31" t="str">
        <f t="shared" si="18"/>
        <v/>
      </c>
      <c r="S39" s="22" t="s">
        <v>16</v>
      </c>
      <c r="T39" s="22"/>
      <c r="U39" s="22">
        <v>32</v>
      </c>
      <c r="V39" s="17" t="s">
        <v>89</v>
      </c>
      <c r="W39" s="20"/>
      <c r="AB39" s="4"/>
      <c r="AC39" s="24"/>
      <c r="AI39" s="20"/>
    </row>
    <row r="40" spans="1:38" x14ac:dyDescent="0.2">
      <c r="A40" s="9"/>
      <c r="B40" s="9"/>
      <c r="C40" s="1"/>
      <c r="D40" s="8" t="str">
        <f t="shared" si="14"/>
        <v/>
      </c>
      <c r="E40" s="8"/>
      <c r="G40" s="8"/>
      <c r="H40" s="8" t="str">
        <f t="shared" si="15"/>
        <v/>
      </c>
      <c r="J40" s="8"/>
      <c r="K40" s="8" t="str">
        <f t="shared" si="16"/>
        <v/>
      </c>
      <c r="M40" s="8"/>
      <c r="N40" s="29" t="str">
        <f t="shared" si="17"/>
        <v/>
      </c>
      <c r="P40" s="8"/>
      <c r="Q40" s="31" t="str">
        <f t="shared" si="18"/>
        <v/>
      </c>
      <c r="S40" s="22" t="s">
        <v>17</v>
      </c>
      <c r="T40" s="22"/>
      <c r="U40" s="22">
        <v>16</v>
      </c>
      <c r="V40" s="17" t="s">
        <v>89</v>
      </c>
      <c r="W40" s="20"/>
      <c r="AB40" s="4"/>
      <c r="AC40" s="24"/>
      <c r="AI40" s="20"/>
    </row>
    <row r="41" spans="1:38" x14ac:dyDescent="0.2">
      <c r="A41" s="9"/>
      <c r="B41" s="9"/>
      <c r="C41" s="1"/>
      <c r="D41" s="8" t="str">
        <f t="shared" si="14"/>
        <v/>
      </c>
      <c r="E41" s="8"/>
      <c r="G41" s="8"/>
      <c r="H41" s="8" t="str">
        <f t="shared" si="15"/>
        <v/>
      </c>
      <c r="J41" s="8"/>
      <c r="K41" s="8" t="str">
        <f t="shared" si="16"/>
        <v/>
      </c>
      <c r="M41" s="8"/>
      <c r="N41" s="29" t="str">
        <f t="shared" si="17"/>
        <v/>
      </c>
      <c r="P41" s="8"/>
      <c r="Q41" s="31" t="str">
        <f t="shared" si="18"/>
        <v/>
      </c>
      <c r="S41" s="22" t="s">
        <v>18</v>
      </c>
      <c r="T41" s="22"/>
      <c r="U41" s="22">
        <v>16</v>
      </c>
      <c r="V41" s="17" t="s">
        <v>88</v>
      </c>
      <c r="W41" s="20"/>
      <c r="AB41" s="4"/>
      <c r="AC41" s="24"/>
      <c r="AI41" s="20"/>
    </row>
    <row r="42" spans="1:38" x14ac:dyDescent="0.2">
      <c r="A42" s="9"/>
      <c r="B42" s="9"/>
      <c r="C42" s="1"/>
      <c r="D42" s="8" t="str">
        <f t="shared" ref="D42" si="19">IF(OR(B42="Triples",B42="Doubles"),48,"")</f>
        <v/>
      </c>
      <c r="E42" s="8"/>
      <c r="G42" s="8"/>
      <c r="H42" s="8" t="str">
        <f t="shared" ref="H42" si="20">IF(OR(B42="Triples",B42="Doubles",B42="Octs"),28,"")</f>
        <v/>
      </c>
      <c r="J42" s="8"/>
      <c r="K42" s="8" t="str">
        <f t="shared" ref="K42" si="21">IF(OR(B42="Triples",B42="Doubles",B42="Octs",B42="Quarters"),14,"")</f>
        <v/>
      </c>
      <c r="M42" s="8"/>
      <c r="N42" s="29" t="str">
        <f t="shared" ref="N42" si="22">IF(OR(B42="Triples",B42="Doubles",B42="Octs",B42="Quarters",B42="Semis"),7,"")</f>
        <v/>
      </c>
      <c r="P42" s="8"/>
      <c r="Q42" s="31" t="str">
        <f t="shared" ref="Q42" si="23">IF(OR(B42="Triples",B42="Doubles",B42="Octs",B42="Quarters",B42="Semis",B42="Final"),6,"")</f>
        <v/>
      </c>
      <c r="S42" s="36"/>
      <c r="T42" s="36"/>
      <c r="U42" s="36"/>
      <c r="V42" s="17"/>
      <c r="W42" s="20"/>
      <c r="AB42" s="4"/>
      <c r="AC42" s="24"/>
      <c r="AI42" s="20"/>
    </row>
    <row r="43" spans="1:38" x14ac:dyDescent="0.2">
      <c r="A43" s="37" t="s">
        <v>95</v>
      </c>
      <c r="B43" s="4"/>
      <c r="C43" s="1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V43" s="25"/>
      <c r="W43" s="25"/>
      <c r="X43" s="25"/>
      <c r="AB43" s="4"/>
    </row>
    <row r="44" spans="1:38" x14ac:dyDescent="0.2">
      <c r="A44" s="9"/>
      <c r="B44" s="9"/>
      <c r="C44" s="1"/>
      <c r="D44" s="8" t="str">
        <f t="shared" ref="D44" si="24">IF(OR(B44="Triples",B44="Doubles"),48,"")</f>
        <v/>
      </c>
      <c r="E44" s="8"/>
      <c r="G44" s="8"/>
      <c r="H44" s="8" t="str">
        <f>IF(OR(B44="Triples",B44="Doubles",B44="Octs"),48,"")</f>
        <v/>
      </c>
      <c r="J44" s="8"/>
      <c r="K44" s="8" t="str">
        <f>IF(OR(B44="Triples",B44="Doubles",B44="Octs",B44="Quarters"),24,"")</f>
        <v/>
      </c>
      <c r="M44" s="8"/>
      <c r="N44" s="29" t="str">
        <f>IF(OR(B44="Triples",B44="Doubles",B44="Octs",B44="Quarters",B44="Semis"),12,"")</f>
        <v/>
      </c>
      <c r="P44" s="8"/>
      <c r="Q44" s="31" t="str">
        <f>IF(OR(B44="Triples",B44="Doubles",B44="Octs",B44="Quarters",B44="Semis",B44="Final"),12,"")</f>
        <v/>
      </c>
      <c r="S44" s="36"/>
      <c r="T44" s="36"/>
      <c r="U44" s="36"/>
      <c r="V44" s="17"/>
      <c r="W44" s="20"/>
      <c r="AB44" s="4"/>
      <c r="AC44" s="24"/>
      <c r="AI44" s="20"/>
    </row>
    <row r="45" spans="1:38" x14ac:dyDescent="0.2">
      <c r="A45" s="37"/>
      <c r="B45" s="4"/>
      <c r="C45" s="1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V45" s="25"/>
      <c r="W45" s="25"/>
      <c r="X45" s="25"/>
      <c r="AB45" s="4"/>
    </row>
    <row r="46" spans="1:38" x14ac:dyDescent="0.2">
      <c r="A46" s="4" t="s">
        <v>29</v>
      </c>
      <c r="B46" s="4"/>
      <c r="C46" s="4"/>
      <c r="D46" s="25">
        <f>SUM(D6:D17,D21:D24,D28,D32:D42)</f>
        <v>0</v>
      </c>
      <c r="E46" s="25"/>
      <c r="F46" s="25"/>
      <c r="G46" s="25">
        <f>SUM(G6:G17,G21:G24,G28,G32:G42)</f>
        <v>0</v>
      </c>
      <c r="H46" s="25"/>
      <c r="I46" s="25"/>
      <c r="J46" s="25">
        <f>SUM(J6:J17,J21:J24,J28,J32:J42)</f>
        <v>0</v>
      </c>
      <c r="K46" s="25"/>
      <c r="L46" s="25"/>
      <c r="M46" s="25">
        <f>SUM(M6:M17,M21:M24,M28,M32:M42)</f>
        <v>0</v>
      </c>
      <c r="N46" s="25"/>
      <c r="O46" s="25"/>
      <c r="P46" s="25">
        <f>SUM(P6:P17,P21:P24,P28,P32:P42)</f>
        <v>0</v>
      </c>
      <c r="Q46" s="25"/>
      <c r="R46" s="25"/>
      <c r="S46" s="25"/>
      <c r="T46" s="25"/>
      <c r="U46" s="4"/>
      <c r="V46" s="4"/>
      <c r="W46" s="4"/>
      <c r="X46" s="4"/>
      <c r="Y46" s="4"/>
      <c r="Z46" s="4"/>
      <c r="AA46" s="4"/>
      <c r="AB46" s="4"/>
    </row>
    <row r="47" spans="1:38" x14ac:dyDescent="0.2">
      <c r="A47" s="4" t="s">
        <v>50</v>
      </c>
      <c r="B47" s="4"/>
      <c r="C47" s="4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4"/>
      <c r="V47" s="4"/>
      <c r="W47" s="4"/>
      <c r="X47" s="4"/>
      <c r="Y47" s="4"/>
      <c r="Z47" s="4"/>
      <c r="AA47" s="4"/>
      <c r="AB47" s="4"/>
    </row>
    <row r="48" spans="1:38" x14ac:dyDescent="0.2">
      <c r="A48" s="4"/>
      <c r="B48" s="4"/>
      <c r="C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32" x14ac:dyDescent="0.2">
      <c r="C49" s="4"/>
      <c r="E49" s="4" t="s">
        <v>2</v>
      </c>
      <c r="G49" s="4" t="s">
        <v>20</v>
      </c>
      <c r="H49" s="4"/>
      <c r="I49" s="4"/>
      <c r="J49" s="9">
        <f>SUM(E6:E17,E21:E24)</f>
        <v>0</v>
      </c>
      <c r="U49" s="27"/>
      <c r="AA49" s="4"/>
      <c r="AB49" s="4"/>
    </row>
    <row r="50" spans="1:32" x14ac:dyDescent="0.2">
      <c r="A50" s="4"/>
      <c r="B50" s="4"/>
      <c r="C50" s="4"/>
      <c r="D50" s="4"/>
      <c r="G50" s="4" t="s">
        <v>21</v>
      </c>
      <c r="H50" s="4"/>
      <c r="I50" s="4"/>
      <c r="J50" s="9">
        <f>SUM(H6:H17,H21:H24,E32:E44)</f>
        <v>0</v>
      </c>
      <c r="L50" s="4"/>
      <c r="M50" s="4"/>
      <c r="N50" s="4"/>
      <c r="O50" s="4"/>
      <c r="U50" s="27"/>
      <c r="AA50" s="4"/>
      <c r="AB50" s="4"/>
    </row>
    <row r="51" spans="1:32" x14ac:dyDescent="0.2">
      <c r="A51" s="4"/>
      <c r="B51" s="4"/>
      <c r="C51" s="4"/>
      <c r="G51" s="4" t="s">
        <v>92</v>
      </c>
      <c r="H51" s="4"/>
      <c r="I51" s="4"/>
      <c r="J51" s="9">
        <f>SUM(K6:K17,K21:K24,H32:H44)</f>
        <v>0</v>
      </c>
      <c r="K51" s="35" t="s">
        <v>94</v>
      </c>
      <c r="M51" s="4"/>
      <c r="N51" s="4"/>
      <c r="O51" s="4"/>
      <c r="U51" s="27"/>
      <c r="Y51" s="4"/>
      <c r="Z51" s="4"/>
      <c r="AA51" s="4"/>
      <c r="AB51" s="4"/>
    </row>
    <row r="52" spans="1:32" x14ac:dyDescent="0.2">
      <c r="A52" s="4"/>
      <c r="B52" s="4"/>
      <c r="C52" s="4"/>
      <c r="G52" s="4" t="s">
        <v>31</v>
      </c>
      <c r="H52" s="4"/>
      <c r="I52" s="4"/>
      <c r="J52" s="9">
        <f>SUM(N6:N17,N21:N24,E28,K32:K44)</f>
        <v>0</v>
      </c>
      <c r="L52" s="4"/>
      <c r="U52" s="27"/>
      <c r="AC52" s="1"/>
      <c r="AD52" s="4"/>
      <c r="AE52" s="4"/>
      <c r="AF52" s="4"/>
    </row>
    <row r="53" spans="1:32" x14ac:dyDescent="0.2">
      <c r="A53" s="4"/>
      <c r="B53" s="4"/>
      <c r="C53" s="4"/>
      <c r="G53" s="4" t="s">
        <v>32</v>
      </c>
      <c r="H53" s="4"/>
      <c r="I53" s="4"/>
      <c r="J53" s="9">
        <f>SUM(Q6:Q17,Q21:Q24,H28,N32:N44,)</f>
        <v>0</v>
      </c>
      <c r="L53" s="4"/>
      <c r="U53" s="27"/>
      <c r="AC53" s="1"/>
      <c r="AD53" s="4"/>
      <c r="AE53" s="4"/>
      <c r="AF53" s="4"/>
    </row>
    <row r="54" spans="1:32" x14ac:dyDescent="0.2">
      <c r="A54" s="4"/>
      <c r="B54" s="4"/>
      <c r="C54" s="4"/>
      <c r="G54" s="4" t="s">
        <v>33</v>
      </c>
      <c r="H54" s="4"/>
      <c r="I54" s="4"/>
      <c r="J54" s="9">
        <f>SUM(T6:T17,T21:T24,K28,)</f>
        <v>0</v>
      </c>
      <c r="L54" s="4"/>
      <c r="U54" s="27"/>
      <c r="AC54" s="1"/>
    </row>
    <row r="55" spans="1:32" x14ac:dyDescent="0.2">
      <c r="A55" s="4"/>
      <c r="B55" s="4"/>
      <c r="C55" s="4"/>
      <c r="G55" s="4" t="s">
        <v>42</v>
      </c>
      <c r="H55" s="4"/>
      <c r="I55" s="4"/>
      <c r="J55" s="9">
        <f>SUM(V18:X18,V25:X25)</f>
        <v>0</v>
      </c>
      <c r="L55" s="4"/>
      <c r="M55" s="4"/>
      <c r="N55" s="4"/>
      <c r="O55" s="4"/>
      <c r="U55" s="26"/>
      <c r="V55" s="4"/>
      <c r="W55" s="4"/>
      <c r="X55" s="4"/>
      <c r="Y55" s="4"/>
      <c r="AB55" s="12"/>
      <c r="AC55" s="1"/>
      <c r="AD55" s="4"/>
      <c r="AE55" s="4"/>
      <c r="AF55" s="4"/>
    </row>
    <row r="56" spans="1:32" x14ac:dyDescent="0.2">
      <c r="A56" s="4"/>
      <c r="B56" s="4"/>
      <c r="C56" s="4"/>
      <c r="H56" s="4"/>
      <c r="I56" s="4"/>
      <c r="J56" s="4"/>
      <c r="L56" s="4"/>
      <c r="M56" s="4"/>
      <c r="N56" s="4"/>
      <c r="O56" s="4"/>
      <c r="P56" s="4"/>
      <c r="Q56" s="34"/>
      <c r="R56" s="26"/>
      <c r="U56" s="26"/>
      <c r="V56" s="4"/>
      <c r="W56" s="4"/>
      <c r="X56" s="4"/>
      <c r="Y56" s="4"/>
      <c r="AB56" s="11"/>
      <c r="AC56" s="1"/>
      <c r="AD56" s="4"/>
      <c r="AE56" s="4"/>
      <c r="AF56" s="4"/>
    </row>
    <row r="57" spans="1:32" x14ac:dyDescent="0.2">
      <c r="A57" s="4"/>
      <c r="B57" s="4"/>
      <c r="C57" s="4"/>
      <c r="D57" s="4" t="s">
        <v>86</v>
      </c>
      <c r="H57" s="4" t="str">
        <f>IF(A32&lt;&gt;"",A32,"")</f>
        <v/>
      </c>
      <c r="J57" s="30" t="str">
        <f t="shared" ref="J57:J62" si="25">IF(H57&lt;&gt;"","Places 1 to","")</f>
        <v/>
      </c>
      <c r="K57" s="38" t="str">
        <f>IF(Q32&lt;&gt;0,Q32,"")</f>
        <v/>
      </c>
      <c r="L57" s="4"/>
      <c r="M57" s="4"/>
      <c r="N57" s="4"/>
      <c r="O57" s="4"/>
      <c r="P57" s="4"/>
      <c r="Q57" s="34"/>
      <c r="R57" s="26"/>
      <c r="U57" s="26"/>
      <c r="V57" s="4"/>
      <c r="W57" s="4"/>
      <c r="X57" s="4"/>
      <c r="Y57" s="4"/>
      <c r="AB57" s="11"/>
      <c r="AC57" s="1"/>
      <c r="AD57" s="4"/>
      <c r="AE57" s="4"/>
      <c r="AF57" s="4"/>
    </row>
    <row r="58" spans="1:32" x14ac:dyDescent="0.2">
      <c r="A58" s="4"/>
      <c r="B58" s="4"/>
      <c r="C58" s="4"/>
      <c r="H58" s="4" t="str">
        <f>IF(A33&lt;&gt;"",A33,"")</f>
        <v/>
      </c>
      <c r="J58" s="30" t="str">
        <f t="shared" si="25"/>
        <v/>
      </c>
      <c r="K58" s="38" t="str">
        <f>IF(Q34&lt;&gt;0,Q33,"")</f>
        <v/>
      </c>
      <c r="L58" s="4"/>
      <c r="M58" s="4"/>
      <c r="N58" s="4"/>
      <c r="O58" s="4"/>
      <c r="P58" s="4"/>
      <c r="Q58" s="34"/>
      <c r="R58" s="26"/>
      <c r="U58" s="26"/>
      <c r="V58" s="4"/>
      <c r="W58" s="4"/>
      <c r="X58" s="4"/>
      <c r="Y58" s="4"/>
      <c r="AB58" s="11"/>
      <c r="AC58" s="1"/>
      <c r="AD58" s="4"/>
      <c r="AE58" s="4"/>
      <c r="AF58" s="4"/>
    </row>
    <row r="59" spans="1:32" x14ac:dyDescent="0.2">
      <c r="A59" s="4"/>
      <c r="B59" s="4"/>
      <c r="C59" s="4"/>
      <c r="H59" s="4" t="str">
        <f>IF(A34&lt;&gt;"",A34,"")</f>
        <v/>
      </c>
      <c r="J59" s="30" t="str">
        <f t="shared" si="25"/>
        <v/>
      </c>
      <c r="K59" s="38" t="str">
        <f>IF(Q34&lt;&gt;0,Q34,"")</f>
        <v/>
      </c>
      <c r="L59" s="4"/>
      <c r="M59" s="4"/>
      <c r="N59" s="4"/>
      <c r="O59" s="4"/>
      <c r="P59" s="4"/>
      <c r="Q59" s="34"/>
      <c r="R59" s="26"/>
      <c r="U59" s="26"/>
      <c r="V59" s="4"/>
      <c r="W59" s="4"/>
      <c r="X59" s="4"/>
      <c r="Y59" s="4"/>
      <c r="AB59" s="11"/>
      <c r="AC59" s="1"/>
      <c r="AD59" s="4"/>
      <c r="AE59" s="4"/>
      <c r="AF59" s="4"/>
    </row>
    <row r="60" spans="1:32" x14ac:dyDescent="0.2">
      <c r="A60" s="4"/>
      <c r="B60" s="4"/>
      <c r="C60" s="4"/>
      <c r="H60" s="4" t="str">
        <f>IF(A35&lt;&gt;"",A35,"")</f>
        <v/>
      </c>
      <c r="J60" s="30" t="str">
        <f t="shared" si="25"/>
        <v/>
      </c>
      <c r="K60" s="38" t="str">
        <f>IF(Q35&lt;&gt;0,Q35,"")</f>
        <v/>
      </c>
      <c r="L60" s="4"/>
      <c r="M60" s="4"/>
      <c r="N60" s="4"/>
      <c r="O60" s="4"/>
      <c r="P60" s="4"/>
      <c r="Q60" s="34"/>
      <c r="R60" s="26"/>
      <c r="U60" s="26"/>
      <c r="V60" s="4"/>
      <c r="W60" s="4"/>
      <c r="X60" s="4"/>
      <c r="Y60" s="4"/>
      <c r="AB60" s="11"/>
      <c r="AC60" s="1"/>
      <c r="AD60" s="4"/>
      <c r="AE60" s="4"/>
      <c r="AF60" s="4"/>
    </row>
    <row r="61" spans="1:32" x14ac:dyDescent="0.2">
      <c r="A61" s="4"/>
      <c r="B61" s="4"/>
      <c r="C61" s="4"/>
      <c r="H61" s="4" t="str">
        <f>IF(A36&lt;&gt;"",A36,"")</f>
        <v/>
      </c>
      <c r="J61" s="30" t="str">
        <f t="shared" si="25"/>
        <v/>
      </c>
      <c r="K61" s="38" t="str">
        <f>IF(Q36&lt;&gt;0,Q36,"")</f>
        <v/>
      </c>
      <c r="L61" s="4"/>
      <c r="M61" s="4"/>
      <c r="N61" s="4"/>
      <c r="O61" s="4"/>
      <c r="P61" s="4"/>
      <c r="Q61" s="34"/>
      <c r="R61" s="26"/>
      <c r="U61" s="26"/>
      <c r="V61" s="4"/>
      <c r="W61" s="4"/>
      <c r="X61" s="4"/>
      <c r="Y61" s="4"/>
      <c r="AB61" s="11"/>
      <c r="AC61" s="1"/>
      <c r="AD61" s="4"/>
      <c r="AE61" s="4"/>
      <c r="AF61" s="4"/>
    </row>
    <row r="62" spans="1:32" x14ac:dyDescent="0.2">
      <c r="A62" s="4"/>
      <c r="B62" s="4"/>
      <c r="C62" s="4"/>
      <c r="H62" s="4" t="str">
        <f>IF(A37&lt;&gt;"",A37,"")</f>
        <v/>
      </c>
      <c r="J62" s="30" t="str">
        <f t="shared" si="25"/>
        <v/>
      </c>
      <c r="K62" s="38" t="str">
        <f>IF(Q37&lt;&gt;0,Q37,"")</f>
        <v/>
      </c>
      <c r="L62" s="4"/>
      <c r="M62" s="4"/>
      <c r="N62" s="4"/>
      <c r="O62" s="4"/>
      <c r="P62" s="4"/>
      <c r="Q62" s="34"/>
      <c r="R62" s="26"/>
      <c r="U62" s="26"/>
      <c r="V62" s="4"/>
      <c r="W62" s="4"/>
      <c r="X62" s="4"/>
      <c r="Y62" s="4"/>
      <c r="AB62" s="11"/>
      <c r="AC62" s="1"/>
      <c r="AD62" s="4"/>
      <c r="AE62" s="4"/>
      <c r="AF62" s="4"/>
    </row>
    <row r="63" spans="1:32" x14ac:dyDescent="0.2">
      <c r="A63" s="4"/>
      <c r="B63" s="4"/>
      <c r="C63" s="4"/>
      <c r="H63" s="4" t="str">
        <f>IF(A38&lt;&gt;"",A38,"")</f>
        <v/>
      </c>
      <c r="J63" s="30" t="str">
        <f t="shared" ref="J63:J66" si="26">IF(H63&lt;&gt;"","Places 1 to","")</f>
        <v/>
      </c>
      <c r="K63" s="38" t="str">
        <f>IF(Q38&lt;&gt;0,Q38,"")</f>
        <v/>
      </c>
      <c r="L63" s="4"/>
      <c r="M63" s="4"/>
      <c r="N63" s="4"/>
      <c r="O63" s="4"/>
      <c r="P63" s="4"/>
      <c r="Q63" s="34"/>
      <c r="R63" s="26"/>
      <c r="U63" s="26"/>
      <c r="V63" s="4"/>
      <c r="W63" s="4"/>
      <c r="X63" s="4"/>
      <c r="Y63" s="4"/>
      <c r="AB63" s="11"/>
      <c r="AC63" s="1"/>
      <c r="AD63" s="4"/>
      <c r="AE63" s="4"/>
      <c r="AF63" s="4"/>
    </row>
    <row r="64" spans="1:32" x14ac:dyDescent="0.2">
      <c r="A64" s="4"/>
      <c r="B64" s="4"/>
      <c r="C64" s="4"/>
      <c r="G64" s="4"/>
      <c r="H64" s="4" t="str">
        <f>IF(A39&lt;&gt;"",A39,"")</f>
        <v/>
      </c>
      <c r="J64" s="30" t="str">
        <f t="shared" si="26"/>
        <v/>
      </c>
      <c r="K64" s="38" t="str">
        <f>IF(Q39&lt;&gt;0,Q39,"")</f>
        <v/>
      </c>
      <c r="L64" s="4"/>
      <c r="M64" s="4"/>
      <c r="N64" s="4"/>
      <c r="O64" s="4"/>
      <c r="P64" s="4"/>
      <c r="Q64" s="34"/>
      <c r="R64" s="26"/>
      <c r="U64" s="26"/>
      <c r="V64" s="4"/>
      <c r="W64" s="4"/>
      <c r="X64" s="4"/>
      <c r="Y64" s="4"/>
      <c r="AB64" s="11"/>
      <c r="AC64" s="1"/>
      <c r="AD64" s="4"/>
      <c r="AE64" s="4"/>
      <c r="AF64" s="4"/>
    </row>
    <row r="65" spans="1:32" x14ac:dyDescent="0.2">
      <c r="A65" s="4"/>
      <c r="B65" s="4"/>
      <c r="C65" s="4"/>
      <c r="G65" s="4"/>
      <c r="H65" s="4" t="str">
        <f>IF(A40&lt;&gt;"",A40,"")</f>
        <v/>
      </c>
      <c r="J65" s="30" t="str">
        <f t="shared" si="26"/>
        <v/>
      </c>
      <c r="K65" s="38" t="str">
        <f>IF(Q40&lt;&gt;0,Q40,"")</f>
        <v/>
      </c>
      <c r="L65" s="4"/>
      <c r="M65" s="4"/>
      <c r="N65" s="4"/>
      <c r="O65" s="4"/>
      <c r="P65" s="4"/>
      <c r="Q65" s="34"/>
      <c r="R65" s="26"/>
      <c r="U65" s="26"/>
      <c r="V65" s="4"/>
      <c r="W65" s="4"/>
      <c r="X65" s="4"/>
      <c r="Y65" s="4"/>
      <c r="AB65" s="11"/>
      <c r="AC65" s="1"/>
      <c r="AD65" s="4"/>
      <c r="AE65" s="4"/>
      <c r="AF65" s="4"/>
    </row>
    <row r="66" spans="1:32" x14ac:dyDescent="0.2">
      <c r="A66" s="4"/>
      <c r="B66" s="4"/>
      <c r="C66" s="4"/>
      <c r="G66" s="4"/>
      <c r="H66" s="4" t="str">
        <f>IF(A41&lt;&gt;"",A41,"")</f>
        <v/>
      </c>
      <c r="J66" s="30" t="str">
        <f t="shared" si="26"/>
        <v/>
      </c>
      <c r="K66" s="38" t="str">
        <f>IF(Q41&lt;&gt;0,Q41,"")</f>
        <v/>
      </c>
      <c r="L66" s="4"/>
      <c r="M66" s="4"/>
      <c r="N66" s="4"/>
      <c r="O66" s="4"/>
      <c r="P66" s="4"/>
      <c r="Q66" s="34"/>
      <c r="R66" s="26"/>
      <c r="U66" s="26"/>
      <c r="V66" s="4"/>
      <c r="W66" s="4"/>
      <c r="X66" s="4"/>
      <c r="Y66" s="4"/>
      <c r="AB66" s="11"/>
      <c r="AC66" s="1"/>
      <c r="AD66" s="4"/>
      <c r="AE66" s="4"/>
      <c r="AF66" s="4"/>
    </row>
    <row r="67" spans="1:32" x14ac:dyDescent="0.2">
      <c r="A67" s="4"/>
      <c r="B67" s="4"/>
      <c r="C67" s="4"/>
      <c r="G67" s="4"/>
      <c r="H67" s="4" t="str">
        <f>IF(A42&lt;&gt;"",A42,"")</f>
        <v/>
      </c>
      <c r="J67" s="30" t="str">
        <f t="shared" ref="J67" si="27">IF(H67&lt;&gt;"","Places 1 to","")</f>
        <v/>
      </c>
      <c r="K67" s="38" t="str">
        <f>IF(Q42&lt;&gt;0,Q42,"")</f>
        <v/>
      </c>
      <c r="L67" s="4"/>
      <c r="M67" s="4"/>
      <c r="N67" s="4"/>
      <c r="O67" s="4"/>
      <c r="P67" s="4"/>
      <c r="Q67" s="34"/>
      <c r="R67" s="26"/>
      <c r="U67" s="26"/>
      <c r="V67" s="4"/>
      <c r="W67" s="4"/>
      <c r="X67" s="4"/>
      <c r="Y67" s="4"/>
      <c r="AB67" s="11"/>
      <c r="AC67" s="1"/>
      <c r="AD67" s="4"/>
      <c r="AE67" s="4"/>
      <c r="AF67" s="4"/>
    </row>
    <row r="68" spans="1:32" x14ac:dyDescent="0.2">
      <c r="A68" s="4"/>
      <c r="B68" s="4"/>
      <c r="C68" s="4"/>
      <c r="G68" s="4"/>
      <c r="H68" s="4" t="str">
        <f>IF(A44&lt;&gt;"",A44,"")</f>
        <v/>
      </c>
      <c r="J68" s="30" t="str">
        <f>IF(H68&lt;&gt;"","2 each 1 to","")</f>
        <v/>
      </c>
      <c r="K68" s="38" t="str">
        <f>IF(A44="DUO",6,"")</f>
        <v/>
      </c>
      <c r="L68" s="4"/>
      <c r="M68" s="4"/>
      <c r="N68" s="4"/>
      <c r="O68" s="4"/>
      <c r="P68" s="4"/>
      <c r="Q68" s="34"/>
      <c r="R68" s="26"/>
      <c r="U68" s="26"/>
      <c r="V68" s="4"/>
      <c r="W68" s="4"/>
      <c r="X68" s="4"/>
      <c r="Y68" s="4"/>
      <c r="AB68" s="11"/>
      <c r="AC68" s="1"/>
      <c r="AD68" s="4"/>
      <c r="AE68" s="4"/>
      <c r="AF68" s="4"/>
    </row>
    <row r="69" spans="1:32" x14ac:dyDescent="0.2">
      <c r="A69" s="4"/>
      <c r="B69" s="4"/>
      <c r="C69" s="4"/>
      <c r="G69" s="4"/>
      <c r="H69" s="4" t="str">
        <f>IF(A28&lt;&gt;"",A28,"")</f>
        <v/>
      </c>
      <c r="J69" s="30" t="str">
        <f t="shared" ref="J69" si="28">IF(H69&lt;&gt;"","Places 1 to","")</f>
        <v/>
      </c>
      <c r="K69" s="38" t="str">
        <f>IF(A28="Congress",6,"")</f>
        <v/>
      </c>
      <c r="L69" s="4"/>
      <c r="M69" s="4"/>
      <c r="N69" s="4"/>
      <c r="O69" s="4"/>
      <c r="P69" s="4"/>
      <c r="Q69" s="34"/>
      <c r="R69" s="26"/>
      <c r="U69" s="26"/>
      <c r="V69" s="4"/>
      <c r="W69" s="4"/>
      <c r="X69" s="4"/>
      <c r="Y69" s="4"/>
      <c r="AB69" s="11"/>
      <c r="AC69" s="1"/>
      <c r="AD69" s="4"/>
      <c r="AE69" s="4"/>
      <c r="AF69" s="4"/>
    </row>
    <row r="70" spans="1:32" x14ac:dyDescent="0.2">
      <c r="A70" s="4"/>
      <c r="B70" s="4"/>
      <c r="C70" s="4"/>
      <c r="E70" s="4" t="s">
        <v>3</v>
      </c>
      <c r="G70" s="4"/>
      <c r="H70" s="4"/>
      <c r="I70" s="4"/>
      <c r="J70" s="9">
        <f>SUM(D6:D17,G6:G17,J6:J17,M6:M17,P6:P17,S6:S17,V6:V17,D21:D24,G21:G24,J21:J24,M21:M24,P21:P24,S21:S24,V21:V24,D28,G28,J28,D32:D44,G32:G44,J32:J44,M32:M44,P32:P44,)</f>
        <v>0</v>
      </c>
      <c r="L70" s="4"/>
      <c r="M70" s="4"/>
      <c r="P70" s="4"/>
      <c r="Q70" s="34"/>
      <c r="R70" s="26"/>
      <c r="U70" s="27"/>
      <c r="V70" s="4"/>
      <c r="W70" s="4"/>
      <c r="X70" s="4"/>
      <c r="Y70" s="4"/>
      <c r="AC70" s="1"/>
      <c r="AE70" s="4"/>
      <c r="AF70" s="4"/>
    </row>
    <row r="71" spans="1:32" x14ac:dyDescent="0.2">
      <c r="A71" s="4"/>
      <c r="B71" s="4"/>
      <c r="C71" s="4"/>
      <c r="E71" s="4" t="s">
        <v>45</v>
      </c>
      <c r="F71" s="4"/>
      <c r="G71" s="4"/>
      <c r="I71" s="4"/>
      <c r="J71" s="9"/>
      <c r="P71" s="4"/>
      <c r="Q71" s="34"/>
      <c r="R71" s="26"/>
      <c r="U71" s="27"/>
      <c r="W71" s="4"/>
      <c r="X71" s="4"/>
      <c r="Y71" s="4"/>
      <c r="Z71" s="4"/>
      <c r="AA71" s="4"/>
      <c r="AB71" s="4"/>
      <c r="AD71" s="4"/>
      <c r="AE71" s="4"/>
      <c r="AF71" s="4"/>
    </row>
    <row r="72" spans="1:32" x14ac:dyDescent="0.2">
      <c r="A72" s="4"/>
      <c r="B72" s="4"/>
      <c r="C72" s="4"/>
      <c r="D72" s="4"/>
      <c r="E72" s="4" t="s">
        <v>46</v>
      </c>
      <c r="F72" s="4"/>
      <c r="G72" s="4"/>
      <c r="I72" s="4"/>
      <c r="J72" s="9"/>
      <c r="P72" s="4"/>
      <c r="Q72" s="34"/>
      <c r="R72" s="26"/>
      <c r="U72" s="27"/>
      <c r="W72" s="4"/>
      <c r="X72" s="4"/>
      <c r="Y72" s="4"/>
      <c r="Z72" s="4"/>
      <c r="AA72" s="4"/>
      <c r="AB72" s="4"/>
      <c r="AD72" s="4"/>
      <c r="AE72" s="4"/>
      <c r="AF72" s="4"/>
    </row>
    <row r="73" spans="1:32" x14ac:dyDescent="0.2">
      <c r="A73" s="4"/>
      <c r="B73" s="4"/>
      <c r="C73" s="4"/>
      <c r="D73" s="4"/>
      <c r="P73" s="4"/>
      <c r="Q73" s="34"/>
      <c r="R73" s="26"/>
      <c r="U73" s="27"/>
      <c r="W73" s="4"/>
      <c r="X73" s="4"/>
      <c r="Y73" s="4"/>
      <c r="Z73" s="4"/>
      <c r="AA73" s="4"/>
      <c r="AB73" s="4"/>
      <c r="AD73" s="4"/>
      <c r="AE73" s="4"/>
      <c r="AF73" s="4"/>
    </row>
    <row r="74" spans="1:32" x14ac:dyDescent="0.2">
      <c r="P74" s="4"/>
      <c r="Q74" s="34"/>
      <c r="R74" s="26"/>
    </row>
    <row r="75" spans="1:32" x14ac:dyDescent="0.2">
      <c r="P75" s="4"/>
    </row>
    <row r="76" spans="1:32" x14ac:dyDescent="0.2">
      <c r="P76" s="4"/>
    </row>
    <row r="78" spans="1:32" x14ac:dyDescent="0.2">
      <c r="K78" s="4"/>
    </row>
    <row r="84" spans="1:26" ht="25" x14ac:dyDescent="0.25">
      <c r="K84" s="3" t="s">
        <v>38</v>
      </c>
    </row>
    <row r="87" spans="1:26" ht="22" x14ac:dyDescent="0.3">
      <c r="A87" s="14" t="s">
        <v>10</v>
      </c>
      <c r="B87" s="15"/>
      <c r="C87" s="15"/>
      <c r="D87" s="15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22" x14ac:dyDescent="0.3">
      <c r="A88" s="14" t="s">
        <v>11</v>
      </c>
      <c r="B88" s="15"/>
      <c r="C88" s="15"/>
      <c r="D88" s="15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ht="22" x14ac:dyDescent="0.3">
      <c r="A89" s="16"/>
      <c r="B89" s="15"/>
      <c r="C89" s="15"/>
      <c r="D89" s="15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ht="22" x14ac:dyDescent="0.3">
      <c r="A90" s="14" t="s">
        <v>4</v>
      </c>
      <c r="B90" s="15"/>
      <c r="C90" s="15"/>
      <c r="D90" s="15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ht="22" x14ac:dyDescent="0.3">
      <c r="A91" s="14" t="s">
        <v>5</v>
      </c>
      <c r="B91" s="15"/>
      <c r="C91" s="15"/>
      <c r="D91" s="15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ht="22" x14ac:dyDescent="0.3">
      <c r="A92" s="14" t="s">
        <v>66</v>
      </c>
      <c r="B92" s="15"/>
      <c r="C92" s="15"/>
      <c r="D92" s="15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ht="22" x14ac:dyDescent="0.3">
      <c r="A93" s="14" t="s">
        <v>7</v>
      </c>
      <c r="B93" s="15"/>
      <c r="C93" s="15"/>
      <c r="D93" s="15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22" x14ac:dyDescent="0.3">
      <c r="B94" s="14" t="s">
        <v>6</v>
      </c>
      <c r="C94" s="15"/>
      <c r="D94" s="15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ht="22" x14ac:dyDescent="0.3">
      <c r="A95" s="14" t="s">
        <v>51</v>
      </c>
      <c r="B95" s="15"/>
      <c r="C95" s="15"/>
      <c r="D95" s="15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ht="22" x14ac:dyDescent="0.3">
      <c r="A96" s="14" t="s">
        <v>8</v>
      </c>
      <c r="B96" s="15"/>
      <c r="C96" s="15"/>
      <c r="D96" s="15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22" x14ac:dyDescent="0.3">
      <c r="A97" s="14" t="s">
        <v>9</v>
      </c>
      <c r="B97" s="15"/>
      <c r="C97" s="15"/>
      <c r="D97" s="15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ht="22" x14ac:dyDescent="0.3">
      <c r="A98" s="14" t="s">
        <v>19</v>
      </c>
      <c r="B98" s="15"/>
      <c r="C98" s="15"/>
      <c r="D98" s="15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22" x14ac:dyDescent="0.3">
      <c r="A99" s="14"/>
      <c r="B99" s="14" t="s">
        <v>52</v>
      </c>
      <c r="C99" s="15"/>
      <c r="D99" s="15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22" x14ac:dyDescent="0.3">
      <c r="A100" s="14" t="s">
        <v>90</v>
      </c>
      <c r="B100" s="15"/>
      <c r="C100" s="15"/>
      <c r="D100" s="15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ht="22" x14ac:dyDescent="0.3">
      <c r="A101" s="14" t="s">
        <v>25</v>
      </c>
      <c r="B101" s="15"/>
      <c r="C101" s="15"/>
      <c r="D101" s="15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22" x14ac:dyDescent="0.3">
      <c r="A102" s="14" t="s">
        <v>53</v>
      </c>
      <c r="B102" s="15"/>
      <c r="C102" s="15"/>
      <c r="D102" s="15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ht="20" x14ac:dyDescent="0.2">
      <c r="A103" s="14" t="s">
        <v>91</v>
      </c>
    </row>
    <row r="106" spans="1:26" x14ac:dyDescent="0.2">
      <c r="P106" s="4"/>
    </row>
    <row r="108" spans="1:26" x14ac:dyDescent="0.2">
      <c r="K108" s="4"/>
    </row>
    <row r="109" spans="1:26" hidden="1" x14ac:dyDescent="0.2"/>
    <row r="110" spans="1:26" hidden="1" x14ac:dyDescent="0.2"/>
    <row r="111" spans="1:26" hidden="1" x14ac:dyDescent="0.2"/>
    <row r="112" spans="1:26" hidden="1" x14ac:dyDescent="0.2">
      <c r="A112" t="s">
        <v>30</v>
      </c>
      <c r="G112" s="1" t="s">
        <v>61</v>
      </c>
    </row>
    <row r="113" spans="1:7" hidden="1" x14ac:dyDescent="0.2">
      <c r="A113" t="s">
        <v>54</v>
      </c>
      <c r="G113" s="1" t="s">
        <v>62</v>
      </c>
    </row>
    <row r="114" spans="1:7" hidden="1" x14ac:dyDescent="0.2">
      <c r="A114" t="s">
        <v>43</v>
      </c>
      <c r="G114" s="1" t="s">
        <v>47</v>
      </c>
    </row>
    <row r="115" spans="1:7" hidden="1" x14ac:dyDescent="0.2">
      <c r="A115" t="s">
        <v>55</v>
      </c>
      <c r="G115" s="1" t="s">
        <v>63</v>
      </c>
    </row>
    <row r="116" spans="1:7" hidden="1" x14ac:dyDescent="0.2">
      <c r="A116" t="s">
        <v>56</v>
      </c>
    </row>
    <row r="117" spans="1:7" hidden="1" x14ac:dyDescent="0.2">
      <c r="A117" t="s">
        <v>57</v>
      </c>
    </row>
    <row r="118" spans="1:7" hidden="1" x14ac:dyDescent="0.2">
      <c r="A118" t="s">
        <v>58</v>
      </c>
    </row>
    <row r="119" spans="1:7" hidden="1" x14ac:dyDescent="0.2">
      <c r="A119" t="s">
        <v>59</v>
      </c>
    </row>
    <row r="120" spans="1:7" hidden="1" x14ac:dyDescent="0.2">
      <c r="A120" t="s">
        <v>60</v>
      </c>
    </row>
    <row r="121" spans="1:7" hidden="1" x14ac:dyDescent="0.2">
      <c r="A121" t="s">
        <v>61</v>
      </c>
    </row>
    <row r="122" spans="1:7" hidden="1" x14ac:dyDescent="0.2">
      <c r="A122" t="s">
        <v>62</v>
      </c>
    </row>
    <row r="123" spans="1:7" hidden="1" x14ac:dyDescent="0.2">
      <c r="A123" t="s">
        <v>47</v>
      </c>
    </row>
    <row r="124" spans="1:7" hidden="1" x14ac:dyDescent="0.2">
      <c r="A124" t="s">
        <v>63</v>
      </c>
    </row>
    <row r="125" spans="1:7" hidden="1" x14ac:dyDescent="0.2"/>
    <row r="126" spans="1:7" hidden="1" x14ac:dyDescent="0.2">
      <c r="A126" t="s">
        <v>20</v>
      </c>
    </row>
    <row r="127" spans="1:7" hidden="1" x14ac:dyDescent="0.2">
      <c r="A127" t="s">
        <v>21</v>
      </c>
    </row>
    <row r="128" spans="1:7" hidden="1" x14ac:dyDescent="0.2">
      <c r="A128" t="s">
        <v>22</v>
      </c>
    </row>
    <row r="129" spans="1:13" hidden="1" x14ac:dyDescent="0.2">
      <c r="A129" t="s">
        <v>16</v>
      </c>
    </row>
    <row r="130" spans="1:13" hidden="1" x14ac:dyDescent="0.2">
      <c r="A130" t="s">
        <v>17</v>
      </c>
    </row>
    <row r="131" spans="1:13" hidden="1" x14ac:dyDescent="0.2">
      <c r="A131" t="s">
        <v>18</v>
      </c>
    </row>
    <row r="132" spans="1:13" hidden="1" x14ac:dyDescent="0.2">
      <c r="A132" t="s">
        <v>44</v>
      </c>
      <c r="I132" s="1" t="s">
        <v>77</v>
      </c>
      <c r="M132" s="1" t="s">
        <v>78</v>
      </c>
    </row>
    <row r="133" spans="1:13" hidden="1" x14ac:dyDescent="0.2">
      <c r="I133" s="1" t="s">
        <v>75</v>
      </c>
      <c r="M133" s="1" t="s">
        <v>79</v>
      </c>
    </row>
    <row r="134" spans="1:13" hidden="1" x14ac:dyDescent="0.2">
      <c r="I134" s="1" t="s">
        <v>76</v>
      </c>
      <c r="M134" s="1" t="s">
        <v>80</v>
      </c>
    </row>
    <row r="135" spans="1:13" hidden="1" x14ac:dyDescent="0.2">
      <c r="A135" s="1" t="s">
        <v>49</v>
      </c>
      <c r="I135" s="1" t="s">
        <v>82</v>
      </c>
      <c r="M135" s="1" t="s">
        <v>81</v>
      </c>
    </row>
    <row r="136" spans="1:13" hidden="1" x14ac:dyDescent="0.2">
      <c r="A136" s="1" t="s">
        <v>48</v>
      </c>
      <c r="I136" s="1" t="s">
        <v>83</v>
      </c>
      <c r="M136" s="1" t="s">
        <v>84</v>
      </c>
    </row>
    <row r="137" spans="1:13" hidden="1" x14ac:dyDescent="0.2">
      <c r="A137" s="1" t="s">
        <v>68</v>
      </c>
    </row>
    <row r="138" spans="1:13" hidden="1" x14ac:dyDescent="0.2">
      <c r="A138" s="1" t="s">
        <v>69</v>
      </c>
    </row>
    <row r="139" spans="1:13" hidden="1" x14ac:dyDescent="0.2">
      <c r="A139" s="1" t="s">
        <v>70</v>
      </c>
    </row>
    <row r="140" spans="1:13" hidden="1" x14ac:dyDescent="0.2">
      <c r="A140" s="1" t="s">
        <v>72</v>
      </c>
      <c r="E140" s="1" t="s">
        <v>71</v>
      </c>
    </row>
    <row r="141" spans="1:13" hidden="1" x14ac:dyDescent="0.2">
      <c r="A141" s="1" t="s">
        <v>73</v>
      </c>
    </row>
    <row r="142" spans="1:13" hidden="1" x14ac:dyDescent="0.2">
      <c r="A142" s="1" t="s">
        <v>44</v>
      </c>
    </row>
    <row r="143" spans="1:13" hidden="1" x14ac:dyDescent="0.2"/>
    <row r="144" spans="1:13" hidden="1" x14ac:dyDescent="0.2"/>
    <row r="145" spans="2:2" hidden="1" x14ac:dyDescent="0.2">
      <c r="B145" s="2" t="s">
        <v>41</v>
      </c>
    </row>
    <row r="146" spans="2:2" hidden="1" x14ac:dyDescent="0.2"/>
    <row r="147" spans="2:2" hidden="1" x14ac:dyDescent="0.2"/>
    <row r="148" spans="2:2" hidden="1" x14ac:dyDescent="0.2"/>
    <row r="149" spans="2:2" hidden="1" x14ac:dyDescent="0.2"/>
    <row r="150" spans="2:2" hidden="1" x14ac:dyDescent="0.2"/>
    <row r="151" spans="2:2" hidden="1" x14ac:dyDescent="0.2"/>
    <row r="152" spans="2:2" hidden="1" x14ac:dyDescent="0.2"/>
    <row r="153" spans="2:2" hidden="1" x14ac:dyDescent="0.2"/>
    <row r="154" spans="2:2" hidden="1" x14ac:dyDescent="0.2"/>
    <row r="155" spans="2:2" hidden="1" x14ac:dyDescent="0.2"/>
    <row r="156" spans="2:2" hidden="1" x14ac:dyDescent="0.2"/>
    <row r="157" spans="2:2" hidden="1" x14ac:dyDescent="0.2"/>
    <row r="158" spans="2:2" hidden="1" x14ac:dyDescent="0.2"/>
    <row r="159" spans="2:2" hidden="1" x14ac:dyDescent="0.2"/>
    <row r="160" spans="2:2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</sheetData>
  <dataValidations count="8">
    <dataValidation type="list" allowBlank="1" showInputMessage="1" showErrorMessage="1" sqref="B6:B17 B21:B24" xr:uid="{41CBAD85-7957-BB45-ABB3-646FCCF5B23E}">
      <formula1>$A$126:$A$132</formula1>
    </dataValidation>
    <dataValidation type="list" allowBlank="1" showInputMessage="1" showErrorMessage="1" sqref="A21:A24" xr:uid="{C38E04A7-3497-3849-B7BC-B9736FC9F824}">
      <formula1>$G$112:$G$115</formula1>
    </dataValidation>
    <dataValidation type="list" allowBlank="1" showInputMessage="1" showErrorMessage="1" sqref="B32:B42 B44" xr:uid="{04F6A52F-8519-F24A-AEBE-ED188ADA7F5E}">
      <formula1>$A$127:$A$132</formula1>
    </dataValidation>
    <dataValidation type="list" allowBlank="1" showInputMessage="1" showErrorMessage="1" sqref="B28" xr:uid="{C8A9BEB6-8F4D-7146-909D-BC6863213E1F}">
      <formula1>$A$129:$A$131</formula1>
    </dataValidation>
    <dataValidation type="list" allowBlank="1" showInputMessage="1" showErrorMessage="1" sqref="A28" xr:uid="{F7147A44-CA9C-0F4F-B109-3176F7230AAC}">
      <formula1>$B$145</formula1>
    </dataValidation>
    <dataValidation type="list" allowBlank="1" showInputMessage="1" showErrorMessage="1" sqref="A6:A17" xr:uid="{744646A0-E13D-A247-8BFC-61A5C6098CE4}">
      <formula1>$A$112:$A$120</formula1>
    </dataValidation>
    <dataValidation type="list" allowBlank="1" showInputMessage="1" showErrorMessage="1" sqref="A32:A42" xr:uid="{F7519134-6E4E-3D44-943D-F60D7B7B501A}">
      <formula1>$A$135:$A$142</formula1>
    </dataValidation>
    <dataValidation type="list" allowBlank="1" showInputMessage="1" showErrorMessage="1" sqref="A44" xr:uid="{35BE96AB-8AF4-A34B-80C8-9A2186FBDD79}">
      <formula1>$E$140</formula1>
    </dataValidation>
  </dataValidation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Menick</dc:creator>
  <cp:lastModifiedBy>Jim Menick</cp:lastModifiedBy>
  <dcterms:created xsi:type="dcterms:W3CDTF">2024-12-10T14:20:21Z</dcterms:created>
  <dcterms:modified xsi:type="dcterms:W3CDTF">2025-01-10T12:01:38Z</dcterms:modified>
</cp:coreProperties>
</file>